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E:\foto-digitál\rámcovka servis VZT\ZADÁVACÍ DOKUMENTACE\2025-2027\"/>
    </mc:Choice>
  </mc:AlternateContent>
  <xr:revisionPtr revIDLastSave="0" documentId="13_ncr:1_{610672D9-80D4-470D-9441-45EA23295FC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Pravidelný servi..." sheetId="2" r:id="rId2"/>
  </sheets>
  <definedNames>
    <definedName name="_xlnm._FilterDatabase" localSheetId="1" hidden="1">'OR_PHA - Pravidelný servi...'!$C$123:$K$329</definedName>
    <definedName name="_xlnm.Print_Titles" localSheetId="1">'OR_PHA - Pravidelný servi...'!$123:$123</definedName>
    <definedName name="_xlnm.Print_Titles" localSheetId="0">'Rekapitulace stavby'!$92:$92</definedName>
    <definedName name="_xlnm.Print_Area" localSheetId="1">'OR_PHA - Pravidelný servi...'!$C$4:$J$76,'OR_PHA - Pravidelný servi...'!$C$82:$J$105,'OR_PHA - Pravidelný servi...'!$C$111:$K$329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1" i="2"/>
  <c r="BH271" i="2"/>
  <c r="BG271" i="2"/>
  <c r="BF271" i="2"/>
  <c r="T271" i="2"/>
  <c r="T263" i="2"/>
  <c r="R271" i="2"/>
  <c r="P271" i="2"/>
  <c r="BI264" i="2"/>
  <c r="BH264" i="2"/>
  <c r="BG264" i="2"/>
  <c r="BF264" i="2"/>
  <c r="T264" i="2"/>
  <c r="R264" i="2"/>
  <c r="R263" i="2" s="1"/>
  <c r="P264" i="2"/>
  <c r="P263" i="2" s="1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3" i="2"/>
  <c r="BH243" i="2"/>
  <c r="BG243" i="2"/>
  <c r="BF243" i="2"/>
  <c r="T243" i="2"/>
  <c r="R243" i="2"/>
  <c r="P243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4" i="2"/>
  <c r="BH214" i="2"/>
  <c r="BG214" i="2"/>
  <c r="BF214" i="2"/>
  <c r="T214" i="2"/>
  <c r="R214" i="2"/>
  <c r="P214" i="2"/>
  <c r="BI205" i="2"/>
  <c r="BH205" i="2"/>
  <c r="BG205" i="2"/>
  <c r="BF205" i="2"/>
  <c r="T205" i="2"/>
  <c r="R205" i="2"/>
  <c r="P205" i="2"/>
  <c r="BI196" i="2"/>
  <c r="BH196" i="2"/>
  <c r="BG196" i="2"/>
  <c r="BF196" i="2"/>
  <c r="T196" i="2"/>
  <c r="R196" i="2"/>
  <c r="P196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F120" i="2"/>
  <c r="F118" i="2"/>
  <c r="F91" i="2"/>
  <c r="F89" i="2"/>
  <c r="J21" i="2"/>
  <c r="E21" i="2"/>
  <c r="J91" i="2" s="1"/>
  <c r="J20" i="2"/>
  <c r="J18" i="2"/>
  <c r="E18" i="2"/>
  <c r="F121" i="2" s="1"/>
  <c r="J17" i="2"/>
  <c r="J89" i="2"/>
  <c r="E85" i="2"/>
  <c r="L90" i="1"/>
  <c r="AM90" i="1"/>
  <c r="AM89" i="1"/>
  <c r="L89" i="1"/>
  <c r="AM87" i="1"/>
  <c r="L87" i="1"/>
  <c r="L85" i="1"/>
  <c r="L84" i="1"/>
  <c r="J164" i="2"/>
  <c r="J280" i="2"/>
  <c r="BK141" i="2"/>
  <c r="J172" i="2"/>
  <c r="J308" i="2"/>
  <c r="BK150" i="2"/>
  <c r="J322" i="2"/>
  <c r="BK316" i="2"/>
  <c r="J296" i="2"/>
  <c r="BK134" i="2"/>
  <c r="BK299" i="2"/>
  <c r="BK289" i="2"/>
  <c r="J293" i="2"/>
  <c r="J205" i="2"/>
  <c r="BK126" i="2"/>
  <c r="J283" i="2"/>
  <c r="BK280" i="2"/>
  <c r="J303" i="2"/>
  <c r="J222" i="2"/>
  <c r="BK305" i="2"/>
  <c r="J326" i="2"/>
  <c r="J250" i="2"/>
  <c r="BK322" i="2"/>
  <c r="J312" i="2"/>
  <c r="BK286" i="2"/>
  <c r="J292" i="2"/>
  <c r="BK281" i="2"/>
  <c r="BK282" i="2"/>
  <c r="BK172" i="2"/>
  <c r="J287" i="2"/>
  <c r="BK196" i="2"/>
  <c r="J297" i="2"/>
  <c r="J291" i="2"/>
  <c r="BK186" i="2"/>
  <c r="BK303" i="2"/>
  <c r="BK256" i="2"/>
  <c r="J310" i="2"/>
  <c r="BK233" i="2"/>
  <c r="BK327" i="2"/>
  <c r="J307" i="2"/>
  <c r="J271" i="2"/>
  <c r="J186" i="2"/>
  <c r="BK295" i="2"/>
  <c r="BK310" i="2"/>
  <c r="J309" i="2"/>
  <c r="J264" i="2"/>
  <c r="BK243" i="2"/>
  <c r="J305" i="2"/>
  <c r="J299" i="2"/>
  <c r="J285" i="2"/>
  <c r="BK264" i="2"/>
  <c r="BK227" i="2"/>
  <c r="BK293" i="2"/>
  <c r="J301" i="2"/>
  <c r="J295" i="2"/>
  <c r="J150" i="2"/>
  <c r="J279" i="2"/>
  <c r="BK306" i="2"/>
  <c r="BK279" i="2"/>
  <c r="BK300" i="2"/>
  <c r="J256" i="2"/>
  <c r="BK314" i="2"/>
  <c r="BK313" i="2"/>
  <c r="J290" i="2"/>
  <c r="J134" i="2"/>
  <c r="AS94" i="1"/>
  <c r="BK271" i="2"/>
  <c r="J327" i="2"/>
  <c r="BK328" i="2"/>
  <c r="J306" i="2"/>
  <c r="J289" i="2"/>
  <c r="J298" i="2"/>
  <c r="BK284" i="2"/>
  <c r="BK292" i="2"/>
  <c r="BK308" i="2"/>
  <c r="BK302" i="2"/>
  <c r="J316" i="2"/>
  <c r="J214" i="2"/>
  <c r="BK205" i="2"/>
  <c r="J281" i="2"/>
  <c r="J179" i="2"/>
  <c r="BK179" i="2"/>
  <c r="J311" i="2"/>
  <c r="BK298" i="2"/>
  <c r="BK287" i="2"/>
  <c r="BK307" i="2"/>
  <c r="J328" i="2"/>
  <c r="BK288" i="2"/>
  <c r="BK222" i="2"/>
  <c r="J321" i="2"/>
  <c r="BK309" i="2"/>
  <c r="BK312" i="2"/>
  <c r="J243" i="2"/>
  <c r="J300" i="2"/>
  <c r="BK283" i="2"/>
  <c r="J141" i="2"/>
  <c r="BK296" i="2"/>
  <c r="J323" i="2"/>
  <c r="J282" i="2"/>
  <c r="BK164" i="2"/>
  <c r="BK323" i="2"/>
  <c r="J313" i="2"/>
  <c r="BK304" i="2"/>
  <c r="J314" i="2"/>
  <c r="BK285" i="2"/>
  <c r="J227" i="2"/>
  <c r="BK294" i="2"/>
  <c r="BK214" i="2"/>
  <c r="J157" i="2"/>
  <c r="BK301" i="2"/>
  <c r="J302" i="2"/>
  <c r="J233" i="2"/>
  <c r="J286" i="2"/>
  <c r="BK297" i="2"/>
  <c r="J284" i="2"/>
  <c r="J196" i="2"/>
  <c r="J288" i="2"/>
  <c r="J126" i="2"/>
  <c r="J294" i="2"/>
  <c r="BK157" i="2"/>
  <c r="BK290" i="2"/>
  <c r="BK321" i="2"/>
  <c r="BK326" i="2"/>
  <c r="BK311" i="2"/>
  <c r="BK291" i="2"/>
  <c r="J304" i="2"/>
  <c r="BK250" i="2"/>
  <c r="T185" i="2" l="1"/>
  <c r="P125" i="2"/>
  <c r="T278" i="2"/>
  <c r="BK185" i="2"/>
  <c r="R278" i="2"/>
  <c r="R185" i="2"/>
  <c r="P278" i="2"/>
  <c r="R315" i="2"/>
  <c r="BK232" i="2"/>
  <c r="J232" i="2"/>
  <c r="J100" i="2" s="1"/>
  <c r="P315" i="2"/>
  <c r="R125" i="2"/>
  <c r="P232" i="2"/>
  <c r="BK325" i="2"/>
  <c r="J325" i="2"/>
  <c r="J104" i="2" s="1"/>
  <c r="P185" i="2"/>
  <c r="P184" i="2" s="1"/>
  <c r="T315" i="2"/>
  <c r="BK278" i="2"/>
  <c r="J278" i="2"/>
  <c r="J102" i="2" s="1"/>
  <c r="P325" i="2"/>
  <c r="T125" i="2"/>
  <c r="R232" i="2"/>
  <c r="R325" i="2"/>
  <c r="BK125" i="2"/>
  <c r="J125" i="2" s="1"/>
  <c r="J97" i="2" s="1"/>
  <c r="T232" i="2"/>
  <c r="BK315" i="2"/>
  <c r="J315" i="2"/>
  <c r="J103" i="2"/>
  <c r="T325" i="2"/>
  <c r="BK263" i="2"/>
  <c r="J263" i="2" s="1"/>
  <c r="J101" i="2" s="1"/>
  <c r="F92" i="2"/>
  <c r="J118" i="2"/>
  <c r="BE214" i="2"/>
  <c r="BE287" i="2"/>
  <c r="BE289" i="2"/>
  <c r="BE297" i="2"/>
  <c r="BE302" i="2"/>
  <c r="BE126" i="2"/>
  <c r="BE157" i="2"/>
  <c r="BE179" i="2"/>
  <c r="BE292" i="2"/>
  <c r="BE303" i="2"/>
  <c r="BE312" i="2"/>
  <c r="BE314" i="2"/>
  <c r="BE316" i="2"/>
  <c r="BE321" i="2"/>
  <c r="BE322" i="2"/>
  <c r="BE327" i="2"/>
  <c r="E114" i="2"/>
  <c r="BE134" i="2"/>
  <c r="BE141" i="2"/>
  <c r="BE172" i="2"/>
  <c r="BE279" i="2"/>
  <c r="BE305" i="2"/>
  <c r="BE323" i="2"/>
  <c r="BE326" i="2"/>
  <c r="BE328" i="2"/>
  <c r="BE271" i="2"/>
  <c r="BE280" i="2"/>
  <c r="BE307" i="2"/>
  <c r="BE308" i="2"/>
  <c r="BE309" i="2"/>
  <c r="BE311" i="2"/>
  <c r="BE227" i="2"/>
  <c r="BE250" i="2"/>
  <c r="BE283" i="2"/>
  <c r="BE284" i="2"/>
  <c r="BE288" i="2"/>
  <c r="BE301" i="2"/>
  <c r="BE304" i="2"/>
  <c r="BE306" i="2"/>
  <c r="BE310" i="2"/>
  <c r="BE313" i="2"/>
  <c r="BE150" i="2"/>
  <c r="BE285" i="2"/>
  <c r="BE293" i="2"/>
  <c r="J120" i="2"/>
  <c r="BE233" i="2"/>
  <c r="BE243" i="2"/>
  <c r="BE296" i="2"/>
  <c r="BE299" i="2"/>
  <c r="BE282" i="2"/>
  <c r="BE286" i="2"/>
  <c r="BE290" i="2"/>
  <c r="BE295" i="2"/>
  <c r="BE186" i="2"/>
  <c r="BE205" i="2"/>
  <c r="BE222" i="2"/>
  <c r="BE256" i="2"/>
  <c r="BE264" i="2"/>
  <c r="BE291" i="2"/>
  <c r="BE196" i="2"/>
  <c r="BE298" i="2"/>
  <c r="BE164" i="2"/>
  <c r="BE281" i="2"/>
  <c r="BE294" i="2"/>
  <c r="BE300" i="2"/>
  <c r="J34" i="2"/>
  <c r="AW95" i="1"/>
  <c r="F34" i="2"/>
  <c r="BA95" i="1"/>
  <c r="BA94" i="1" s="1"/>
  <c r="W30" i="1" s="1"/>
  <c r="F36" i="2"/>
  <c r="BC95" i="1"/>
  <c r="BC94" i="1" s="1"/>
  <c r="AY94" i="1" s="1"/>
  <c r="F35" i="2"/>
  <c r="BB95" i="1"/>
  <c r="BB94" i="1" s="1"/>
  <c r="AX94" i="1" s="1"/>
  <c r="F37" i="2"/>
  <c r="BD95" i="1" s="1"/>
  <c r="BD94" i="1" s="1"/>
  <c r="W33" i="1" s="1"/>
  <c r="P124" i="2" l="1"/>
  <c r="AU95" i="1" s="1"/>
  <c r="AU94" i="1" s="1"/>
  <c r="R184" i="2"/>
  <c r="R124" i="2"/>
  <c r="BK184" i="2"/>
  <c r="J184" i="2" s="1"/>
  <c r="J98" i="2" s="1"/>
  <c r="T184" i="2"/>
  <c r="T124" i="2" s="1"/>
  <c r="J185" i="2"/>
  <c r="J99" i="2" s="1"/>
  <c r="BK124" i="2"/>
  <c r="J124" i="2"/>
  <c r="J96" i="2" s="1"/>
  <c r="W32" i="1"/>
  <c r="F33" i="2"/>
  <c r="AZ95" i="1" s="1"/>
  <c r="AZ94" i="1" s="1"/>
  <c r="AV94" i="1" s="1"/>
  <c r="AK29" i="1" s="1"/>
  <c r="W31" i="1"/>
  <c r="AW94" i="1"/>
  <c r="AK30" i="1"/>
  <c r="J33" i="2"/>
  <c r="AV95" i="1"/>
  <c r="AT95" i="1"/>
  <c r="J30" i="2" l="1"/>
  <c r="AG95" i="1" s="1"/>
  <c r="AG94" i="1" s="1"/>
  <c r="AK26" i="1" s="1"/>
  <c r="AK35" i="1" s="1"/>
  <c r="W29" i="1"/>
  <c r="AT94" i="1"/>
  <c r="J39" i="2" l="1"/>
  <c r="AN94" i="1"/>
  <c r="AN95" i="1"/>
</calcChain>
</file>

<file path=xl/sharedStrings.xml><?xml version="1.0" encoding="utf-8"?>
<sst xmlns="http://schemas.openxmlformats.org/spreadsheetml/2006/main" count="2324" uniqueCount="446">
  <si>
    <t>Export Komplet</t>
  </si>
  <si>
    <t/>
  </si>
  <si>
    <t>2.0</t>
  </si>
  <si>
    <t>ZAMOK</t>
  </si>
  <si>
    <t>False</t>
  </si>
  <si>
    <t>{e2b88573-f039-483b-958a-0045e4dd6ad8}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</si>
  <si>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</si>
  <si>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</si>
  <si>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</si>
  <si>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</si>
  <si>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</si>
  <si>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</si>
  <si>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</si>
  <si>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</si>
  <si>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</si>
  <si>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</si>
  <si>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</si>
  <si>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revize VZT a klimatizace</t>
  </si>
  <si>
    <t>KSO:</t>
  </si>
  <si>
    <t>CC-CZ:</t>
  </si>
  <si>
    <t>Místo:</t>
  </si>
  <si>
    <t>obvod OŘ Praha</t>
  </si>
  <si>
    <t>Datum:</t>
  </si>
  <si>
    <t>5. 5. 2023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</si>
  <si>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</si>
  <si>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</si>
  <si>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</si>
  <si>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</si>
  <si>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</si>
  <si>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</si>
  <si>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</si>
  <si>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</si>
  <si>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</si>
  <si>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</si>
  <si>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</si>
  <si>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</si>
  <si>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</si>
  <si>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</si>
  <si>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</si>
  <si>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</si>
  <si>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</si>
  <si>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</si>
  <si>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</si>
  <si>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</si>
  <si>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</si>
  <si>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</si>
  <si>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</si>
  <si>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</si>
  <si>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</si>
  <si>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</si>
  <si>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</si>
  <si>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</si>
  <si>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</si>
  <si>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</si>
  <si>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</si>
  <si>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</si>
  <si>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</si>
  <si>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</si>
  <si>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</si>
  <si>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</si>
  <si>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</si>
  <si>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</si>
  <si>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</si>
  <si>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</si>
  <si>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</si>
  <si>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</si>
  <si>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</si>
  <si>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</si>
  <si>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</si>
  <si>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</si>
  <si>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</si>
  <si>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</si>
  <si>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</si>
  <si>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</si>
  <si>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</si>
  <si>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</si>
  <si>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</si>
  <si>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</si>
  <si>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</si>
  <si>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</si>
  <si>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</si>
  <si>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</si>
  <si>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</si>
  <si>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VZT a klimatizace na objektech v obvodu OŘ Praha 2025-2027</t>
  </si>
  <si>
    <t>STA</t>
  </si>
  <si>
    <t>1</t>
  </si>
  <si>
    <t>{78ec95ba-d0a7-4a24-aa9d-3b6e137ab42b}</t>
  </si>
  <si>
    <t>2</t>
  </si>
  <si>
    <t>Objekt:</t>
  </si>
  <si>
    <t>Kód dílu - Popis</t>
  </si>
  <si>
    <t>Cena celkem [CZK]</t>
  </si>
  <si>
    <t>-1</t>
  </si>
  <si>
    <t>VZT - Pravidelný servis a revize vzduchotechniky</t>
  </si>
  <si>
    <t>CH - Pravidelný servis a revize chlazení a vytápění</t>
  </si>
  <si>
    <t xml:space="preserve">    V1 - Venkovní jednotky klimatizace a tepelných clon</t>
  </si>
  <si>
    <t xml:space="preserve">    V2 - Vnitřní jednotky klimatizace a tepelných clon</t>
  </si>
  <si>
    <t xml:space="preserve">    V3 - Automatické dávkovací stanice a expanzní nádoby</t>
  </si>
  <si>
    <t>VZT3 - Materiál VZT+CHL</t>
  </si>
  <si>
    <t>02 - Výjezdy, práce a zkoušky pro mimořádný servis (mimo pravidelný)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</si>
  <si>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</si>
  <si>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</si>
  <si>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</si>
  <si>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</si>
  <si>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</si>
  <si>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</si>
  <si>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</si>
  <si>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</si>
  <si>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</si>
  <si>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</si>
  <si>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</si>
  <si>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</si>
  <si>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</t>
  </si>
  <si>
    <t>Pravidelný servis a revize vzduchotechniky</t>
  </si>
  <si>
    <t>ROZPOCET</t>
  </si>
  <si>
    <t>K</t>
  </si>
  <si>
    <t>VZ1</t>
  </si>
  <si>
    <t>Jednotka VZT do 500 m3/h včetně MaR,elektroinstalace, potrubí a armatur, výměna filtrů a ostatního spotřebního materiálu dle plánu údržby</t>
  </si>
  <si>
    <t>kus</t>
  </si>
  <si>
    <t>4</t>
  </si>
  <si>
    <t>652807851</t>
  </si>
  <si>
    <t>P</t>
  </si>
  <si>
    <t>Poznámka k položce:_x000D_
Jedná se o paušální poplatek za pravidelnou preventivní údržbu a servis dle plánu údržby včetně dopravy na místo, nákladů za výškové práce do 4m od pevné podlahy - použití žebříku, plošiny nebo lešení či jiného zařízení pro práci ve výškách do 4m včetně jejich příslušenství a zabezpečení._x000D__x000D_
_x000D__x000D_
Cena nezahrnuje spotřební materiál a náhradní díly.</t>
  </si>
  <si>
    <t>VV</t>
  </si>
  <si>
    <t>15"Praha"</t>
  </si>
  <si>
    <t>5"Praha hl.n."</t>
  </si>
  <si>
    <t>1"Kralupy"</t>
  </si>
  <si>
    <t>5"rezerva"</t>
  </si>
  <si>
    <t>Součet</t>
  </si>
  <si>
    <t>26*2 'Přepočtené koeficientem množství</t>
  </si>
  <si>
    <t>VZ2</t>
  </si>
  <si>
    <t>Jednotka VZT přes 500 m3/h do 1 000 m3/h včetně MaR,elektroinstalace, potrubí a armatur, výměna filtrů a ostatního spotřebního materiálu dle plánu údržby</t>
  </si>
  <si>
    <t>1274341683</t>
  </si>
  <si>
    <t>Poznámka k položce:_x000D_
Jedná se o paušální poplatek za pravidelnou preventivní údržbu a servis dle plánu údržby včetně dopravy na místo, nákladů za výškové práce do 4m od pevné podlahy - použití žebříku, plošiny nebo lešení či jiného zařízení pro práci ve výškách do 4m včetně jejich příslušenství a zabezpečení._x000D__x000D_
Cena nezahrnuje spotřební materiál a náhradní díly.</t>
  </si>
  <si>
    <t>8"Praha"</t>
  </si>
  <si>
    <t>10"Praha hl.n."</t>
  </si>
  <si>
    <t>3"rezerva"</t>
  </si>
  <si>
    <t>21*2 'Přepočtené koeficientem množství</t>
  </si>
  <si>
    <t>3</t>
  </si>
  <si>
    <t>VZ3</t>
  </si>
  <si>
    <t>Jednotka VZT přes 1 000m3/h do 2 000 m3/h včetně MaR,elektroinstalace, potrubí a armatur, výměna filtrů a ostatního spotřebního materiálu dle plánu údržby</t>
  </si>
  <si>
    <t>936824113</t>
  </si>
  <si>
    <t>5"Praha"</t>
  </si>
  <si>
    <t>1"Praha hl.n."</t>
  </si>
  <si>
    <t>19"Kolín komerce"</t>
  </si>
  <si>
    <t>31*2 'Přepočtené koeficientem množství</t>
  </si>
  <si>
    <t>VZ4</t>
  </si>
  <si>
    <t>Jednotka VZT přes 2 000m3/h do 5 000 m3/h včetně MaR,elektroinstalace, potrubí a armatur, výměna filtrů a ostatního spotřebního materiálu dle plánu údržby</t>
  </si>
  <si>
    <t>-1291607374</t>
  </si>
  <si>
    <t>7"Praha hl.n."</t>
  </si>
  <si>
    <t>20*2 'Přepočtené koeficientem množství</t>
  </si>
  <si>
    <t>5</t>
  </si>
  <si>
    <t>VZ5</t>
  </si>
  <si>
    <t>Jednotka VZT přes 5 000m3/h do 10 000 m3/h včetně MaR,elektroinstalace, potrubí a armatur, výměna filtrů a ostatního spotřebního materiálu dle plánu údržby</t>
  </si>
  <si>
    <t>2115480808</t>
  </si>
  <si>
    <t>11"Praha hl.n."</t>
  </si>
  <si>
    <t>22*2 'Přepočtené koeficientem množství</t>
  </si>
  <si>
    <t>6</t>
  </si>
  <si>
    <t>VZ6</t>
  </si>
  <si>
    <t>Jednotka VZT přes 10 000m3/h do 20 000 m3/h včetně MaR,elektroinstalace, potrubí a armatur, výměna filtrů a ostatního spotřebního materiálu dle plánu údržby</t>
  </si>
  <si>
    <t>1028783767</t>
  </si>
  <si>
    <t>2"Kolín"</t>
  </si>
  <si>
    <t>2"rezerva"</t>
  </si>
  <si>
    <t>19*2 'Přepočtené koeficientem množství</t>
  </si>
  <si>
    <t>7</t>
  </si>
  <si>
    <t>VZ7</t>
  </si>
  <si>
    <t>Jednotka VZT přes 20 000m3/h do 50 000 m3/h včetně MaR,elektroinstalace, potrubí a armatur, výměna filtrů a ostatního spotřebního materiálu dle plánu údržby</t>
  </si>
  <si>
    <t>-2016431694</t>
  </si>
  <si>
    <t>1"Kolín"</t>
  </si>
  <si>
    <t>1"rezerva"</t>
  </si>
  <si>
    <t>10*2 'Přepočtené koeficientem množství</t>
  </si>
  <si>
    <t>8</t>
  </si>
  <si>
    <t>VZ8</t>
  </si>
  <si>
    <t>Jednotka VZT přes 50 000m3/h do 100 000 m3/h včetně MaR,elektroinstalace, potrubí a armatur, výměna filtrů a ostatního spotřebního materiálu dle plánu údržby</t>
  </si>
  <si>
    <t>1502360299</t>
  </si>
  <si>
    <t>1"Praha"</t>
  </si>
  <si>
    <t>1*2 'Přepočtené koeficientem množství</t>
  </si>
  <si>
    <t>CH</t>
  </si>
  <si>
    <t>Pravidelný servis a revize chlazení a vytápění</t>
  </si>
  <si>
    <t>V1</t>
  </si>
  <si>
    <t>Venkovní jednotky klimatizace a tepelných clon</t>
  </si>
  <si>
    <t>9</t>
  </si>
  <si>
    <t>ch1</t>
  </si>
  <si>
    <t>Venkovní jednotka chlazení/vytápění do 10 kW včetně MaR,elektroinstalace, potrubí a armatur, případného doplnění provozních náplní (kapaliny, plyny), výměna filtrů a ostatního spotřebního materiálu dle plánu údržby</t>
  </si>
  <si>
    <t>147959540</t>
  </si>
  <si>
    <t>18"Beroun"</t>
  </si>
  <si>
    <t>60"Praha"</t>
  </si>
  <si>
    <t>47"Kolín"</t>
  </si>
  <si>
    <t>14"Kralupy"</t>
  </si>
  <si>
    <t>20"rezerva"</t>
  </si>
  <si>
    <t>170*2 'Přepočtené koeficientem množství</t>
  </si>
  <si>
    <t>10</t>
  </si>
  <si>
    <t>ch2</t>
  </si>
  <si>
    <t>Venkovní jednotka chlazení/vytápění přes 10 kW do 50kW včetně MaR,elektroinstalace,potrubí a armatur, případného doplnění provozních náplní (kapaliny, plyny), výměna filtrů a ostatního spotřebního materiálu dle plánu údržby</t>
  </si>
  <si>
    <t>537348741</t>
  </si>
  <si>
    <t>12"Praha"</t>
  </si>
  <si>
    <t>6"Praha hl.n."</t>
  </si>
  <si>
    <t>2"Praha hl.n.-tepelné čerpadlo"</t>
  </si>
  <si>
    <t>15"Kolín"</t>
  </si>
  <si>
    <t>40*2 'Přepočtené koeficientem množství</t>
  </si>
  <si>
    <t>11</t>
  </si>
  <si>
    <t>ch3</t>
  </si>
  <si>
    <t xml:space="preserve">Venkovní jednotka chlazení/vytápění přes 50 kW do 100kW včetně MaR,elektroinstalace,potrubí a armatu, případného doplnění provozních náplní (kapaliny, plyny),výměna filtrů a ostatního spotřebního materiálu dle plánu údržby </t>
  </si>
  <si>
    <t>-358380056</t>
  </si>
  <si>
    <t>2"Praha"</t>
  </si>
  <si>
    <t>8"Praha hl.n."</t>
  </si>
  <si>
    <t>6"Praha hl.n.-tepelné čerpadlo"</t>
  </si>
  <si>
    <t>12</t>
  </si>
  <si>
    <t>ch4</t>
  </si>
  <si>
    <t>Venkovní jednotka chlazení přes 100 kW do 200kW včetně MaR,elektroinstalace,potrubí a armatur, případného doplnění provozních náplní (kapaliny, plyny),výměna filtrů a ostatního spotřebního materiálu dle plánu údržby</t>
  </si>
  <si>
    <t>1727642444</t>
  </si>
  <si>
    <t>2"Praha hl.n."</t>
  </si>
  <si>
    <t>3"Praha hl.n.-tepelné čerpadlo"</t>
  </si>
  <si>
    <t>8*2 'Přepočtené koeficientem množství</t>
  </si>
  <si>
    <t>13</t>
  </si>
  <si>
    <t>ch5</t>
  </si>
  <si>
    <t>Venkovní jednotka chlazení/vytápění přes 200 kW do 500kW včetně MaR,elektroinstalace,potrubí a armatur, případného doplnění provozních náplní (kapaliny, plyny),výměna filtrů a ostatního spotřebního materiálu dle plánu údržby</t>
  </si>
  <si>
    <t>-31884627</t>
  </si>
  <si>
    <t>14</t>
  </si>
  <si>
    <t>ch6</t>
  </si>
  <si>
    <t>Venkovní jednotka chlazení/vytápění přes 500 kW do 1000kW včetně MaR,elektroinstalace,potrubí a armatur, případného doplnění provozních náplní (kapaliny,plyny),výměna filtrů a ostatního spotřebního materiálu dle plánu údržby</t>
  </si>
  <si>
    <t>-719880360</t>
  </si>
  <si>
    <t>V2</t>
  </si>
  <si>
    <t>Vnitřní jednotky klimatizace a tepelných clon</t>
  </si>
  <si>
    <t>ch7</t>
  </si>
  <si>
    <t>Vnitřní jednotka chlazení/vytápění do 5 kW včetně případného doplnění provozních náplní (kapaliny, plyny), výměna filtrů a ostatního spotřebního materiálu dle plánu údržby</t>
  </si>
  <si>
    <t>-2003082155</t>
  </si>
  <si>
    <t>310"Praha"</t>
  </si>
  <si>
    <t>109"Kolín"</t>
  </si>
  <si>
    <t>70"rezerva"</t>
  </si>
  <si>
    <t>532*2 'Přepočtené koeficientem množství</t>
  </si>
  <si>
    <t>16</t>
  </si>
  <si>
    <t>ch8</t>
  </si>
  <si>
    <t>Vnitřní jednotka chlazení/vytápění přes 5 kW do 10 kW včetně případného doplnění provozních náplní (kapaliny, plyny), výměna filtrů a ostatního spotřebního materiálu dle plánu údržby</t>
  </si>
  <si>
    <t>-2083331610</t>
  </si>
  <si>
    <t>75"Praha"</t>
  </si>
  <si>
    <t>15"rezerva"</t>
  </si>
  <si>
    <t>105*2 'Přepočtené koeficientem množství</t>
  </si>
  <si>
    <t>17</t>
  </si>
  <si>
    <t>ch9</t>
  </si>
  <si>
    <t>Vnitřní jednotka chlazení/vytápění přes 10 kW do 20 kW včetně případného doplnění provozních náplní (kapaliny, plyny), výměna filtrů a ostatního spotřebního materiálu dle plánu údržby</t>
  </si>
  <si>
    <t>-1449958473</t>
  </si>
  <si>
    <t>7*2 'Přepočtené koeficientem množství</t>
  </si>
  <si>
    <t>18</t>
  </si>
  <si>
    <t>ch10</t>
  </si>
  <si>
    <t>Vnitřní jednotka chlazení/vytápění přes 20 kW včetně případného doplnění provozních náplní (kapaliny, plyny), výměna filtrů a ostatního spotřebního materiálu dle plánu údržby</t>
  </si>
  <si>
    <t>2083151210</t>
  </si>
  <si>
    <t>29"Praha hl.n. - tepelné clony"</t>
  </si>
  <si>
    <t>36*2 'Přepočtené koeficientem množství</t>
  </si>
  <si>
    <t>V3</t>
  </si>
  <si>
    <t>Automatické dávkovací stanice a expanzní nádoby</t>
  </si>
  <si>
    <t>19</t>
  </si>
  <si>
    <t>a1</t>
  </si>
  <si>
    <t>Automatická dávkovací stanice (např. pro přípravu glykolové směsi) včetně případného doplnění provozních náplní (kapaliny, plyny) a ostatního spotřebního materiálu dle plánu údržby</t>
  </si>
  <si>
    <t>-1563294523</t>
  </si>
  <si>
    <t>3*2 'Přepočtené koeficientem množství</t>
  </si>
  <si>
    <t>20</t>
  </si>
  <si>
    <t>a2</t>
  </si>
  <si>
    <t>Expanzní nádoba včetně případného doplnění provozních náplní (kapaliny, plyny) a ostatního spotřebního materiálu dle plánu údržby</t>
  </si>
  <si>
    <t>711569569</t>
  </si>
  <si>
    <t>50"Praha"</t>
  </si>
  <si>
    <t>10"rezerva"</t>
  </si>
  <si>
    <t>61*2 'Přepočtené koeficientem množství</t>
  </si>
  <si>
    <t>VZT3</t>
  </si>
  <si>
    <t>Materiál VZT+CHL</t>
  </si>
  <si>
    <t>M</t>
  </si>
  <si>
    <t>klínový řemen VZT jednotky</t>
  </si>
  <si>
    <t>-27503989</t>
  </si>
  <si>
    <t>22</t>
  </si>
  <si>
    <t>mazací náplň pro ložiska aj.</t>
  </si>
  <si>
    <t>g</t>
  </si>
  <si>
    <t>-2081905890</t>
  </si>
  <si>
    <t>23</t>
  </si>
  <si>
    <t>ložisko -  VZT jednotka</t>
  </si>
  <si>
    <t>89284243</t>
  </si>
  <si>
    <t>24</t>
  </si>
  <si>
    <t>těsnění dveří -  VZT jednotka</t>
  </si>
  <si>
    <t>m</t>
  </si>
  <si>
    <t>-1213004087</t>
  </si>
  <si>
    <t>25</t>
  </si>
  <si>
    <t>servopohon -  VZT jednotka</t>
  </si>
  <si>
    <t>soubor</t>
  </si>
  <si>
    <t>-425384711</t>
  </si>
  <si>
    <t>26</t>
  </si>
  <si>
    <t>5.1</t>
  </si>
  <si>
    <t>klapka servo -  VZT jednotka</t>
  </si>
  <si>
    <t>-516327592</t>
  </si>
  <si>
    <t>27</t>
  </si>
  <si>
    <t>silentblok -  VZT jednotka</t>
  </si>
  <si>
    <t>360060341</t>
  </si>
  <si>
    <t>28</t>
  </si>
  <si>
    <t>čerpadlo kondenzátu</t>
  </si>
  <si>
    <t>1453250071</t>
  </si>
  <si>
    <t>29</t>
  </si>
  <si>
    <t>14.1</t>
  </si>
  <si>
    <t>hadička pro odvod kondenzátu</t>
  </si>
  <si>
    <t>805469345</t>
  </si>
  <si>
    <t>30</t>
  </si>
  <si>
    <t>chladivo R 410a</t>
  </si>
  <si>
    <t>-149272673</t>
  </si>
  <si>
    <t>31</t>
  </si>
  <si>
    <t>15.1</t>
  </si>
  <si>
    <t>chladivo R 404a</t>
  </si>
  <si>
    <t>1397603623</t>
  </si>
  <si>
    <t>32</t>
  </si>
  <si>
    <t>15.2</t>
  </si>
  <si>
    <t>chladivo R 134a</t>
  </si>
  <si>
    <t>-1741870011</t>
  </si>
  <si>
    <t>33</t>
  </si>
  <si>
    <t>15.3</t>
  </si>
  <si>
    <t>chladivo R 23a</t>
  </si>
  <si>
    <t>88835035</t>
  </si>
  <si>
    <t>34</t>
  </si>
  <si>
    <t>15.4</t>
  </si>
  <si>
    <t>chladivo R 32</t>
  </si>
  <si>
    <t>-1224725976</t>
  </si>
  <si>
    <t>35</t>
  </si>
  <si>
    <t>15.5</t>
  </si>
  <si>
    <t>chladivo R 407c</t>
  </si>
  <si>
    <t>-1893429967</t>
  </si>
  <si>
    <t>36</t>
  </si>
  <si>
    <t>15.6</t>
  </si>
  <si>
    <t>chladivo R 125</t>
  </si>
  <si>
    <t>383671997</t>
  </si>
  <si>
    <t>37</t>
  </si>
  <si>
    <t>15.7</t>
  </si>
  <si>
    <t>chladivo R 152a</t>
  </si>
  <si>
    <t>1038690251</t>
  </si>
  <si>
    <t>38</t>
  </si>
  <si>
    <t>15.8</t>
  </si>
  <si>
    <t>chladivo R 143a</t>
  </si>
  <si>
    <t>-1750802851</t>
  </si>
  <si>
    <t>39</t>
  </si>
  <si>
    <t>15.9</t>
  </si>
  <si>
    <t>chladivo R 417a</t>
  </si>
  <si>
    <t>-590285860</t>
  </si>
  <si>
    <t>40</t>
  </si>
  <si>
    <t>15.10</t>
  </si>
  <si>
    <t>chladivo R 507</t>
  </si>
  <si>
    <t>-1583978000</t>
  </si>
  <si>
    <t>41</t>
  </si>
  <si>
    <t>16.1</t>
  </si>
  <si>
    <t>olej pro venkovní kondenzační jednotky/kompresory/ typ "L"</t>
  </si>
  <si>
    <t>l</t>
  </si>
  <si>
    <t>2002677631</t>
  </si>
  <si>
    <t>42</t>
  </si>
  <si>
    <t>16.2</t>
  </si>
  <si>
    <t>kapalina do VSD (frekvenční měnič)</t>
  </si>
  <si>
    <t>1050143512</t>
  </si>
  <si>
    <t>43</t>
  </si>
  <si>
    <t>16.3</t>
  </si>
  <si>
    <t>nemrznoucí náplň do topných a klimatizačních systémů - propylenglykol</t>
  </si>
  <si>
    <t>286775706</t>
  </si>
  <si>
    <t>44</t>
  </si>
  <si>
    <t>kapsový filtr</t>
  </si>
  <si>
    <t>m3</t>
  </si>
  <si>
    <t>779458558</t>
  </si>
  <si>
    <t>45</t>
  </si>
  <si>
    <t>26.1</t>
  </si>
  <si>
    <t>rámečkový filtr</t>
  </si>
  <si>
    <t>1858024273</t>
  </si>
  <si>
    <t>46</t>
  </si>
  <si>
    <t>26.3</t>
  </si>
  <si>
    <t>filtr pro vnitřní klimatizační jednotky</t>
  </si>
  <si>
    <t>m2</t>
  </si>
  <si>
    <t>1689378954</t>
  </si>
  <si>
    <t>47</t>
  </si>
  <si>
    <t>26.4</t>
  </si>
  <si>
    <t>filtr pro vnitřní jednotky tepelných clon</t>
  </si>
  <si>
    <t>131177169</t>
  </si>
  <si>
    <t>48</t>
  </si>
  <si>
    <t>26.5</t>
  </si>
  <si>
    <t>filtr pro vnitřní jednotky samostatné vzduchotechniky</t>
  </si>
  <si>
    <t>2073962261</t>
  </si>
  <si>
    <t>49</t>
  </si>
  <si>
    <t>stykač pro skříňové jednotky</t>
  </si>
  <si>
    <t>2101361410</t>
  </si>
  <si>
    <t>50</t>
  </si>
  <si>
    <t>směšovací klapka vzduchové clony</t>
  </si>
  <si>
    <t>-974055595</t>
  </si>
  <si>
    <t>51</t>
  </si>
  <si>
    <t>termostat analogový</t>
  </si>
  <si>
    <t>1151084210</t>
  </si>
  <si>
    <t>52</t>
  </si>
  <si>
    <t>33.1</t>
  </si>
  <si>
    <t>termostat/ovládání - LCD dotykový panel</t>
  </si>
  <si>
    <t>489076195</t>
  </si>
  <si>
    <t>53</t>
  </si>
  <si>
    <t>33.2</t>
  </si>
  <si>
    <t>dálkový ovladač VZT/klimatizace</t>
  </si>
  <si>
    <t>712757600</t>
  </si>
  <si>
    <t>54</t>
  </si>
  <si>
    <t>potenciometr</t>
  </si>
  <si>
    <t>-1205038286</t>
  </si>
  <si>
    <t>55</t>
  </si>
  <si>
    <t>regulační klapka regulátoru</t>
  </si>
  <si>
    <t>-1518696757</t>
  </si>
  <si>
    <t>56</t>
  </si>
  <si>
    <t>dioda regulátoru</t>
  </si>
  <si>
    <t>1622630816</t>
  </si>
  <si>
    <t>02</t>
  </si>
  <si>
    <t>Výjezdy, práce a zkoušky pro mimořádný servis (mimo pravidelný)</t>
  </si>
  <si>
    <t>57</t>
  </si>
  <si>
    <t>HZS3241</t>
  </si>
  <si>
    <t>Hodinová sazba vlastní práce bez ohledu na počet pracovníků včetně dopravy a zajištění prostoru pro provedení prací</t>
  </si>
  <si>
    <t>hodina</t>
  </si>
  <si>
    <t>1631172661</t>
  </si>
  <si>
    <t>5*4*12*2"5x za měsíc po 4h, 2 roky - běžná pracovní doba"</t>
  </si>
  <si>
    <t>2*4*12*2"2x za měsíc po 4h, 2 roky - mimo běžnou pracovní dobu, víkendy a svátky"</t>
  </si>
  <si>
    <t>58</t>
  </si>
  <si>
    <t>D2</t>
  </si>
  <si>
    <t>Příplatek za výškové práce nad 4m od pevné podlahy - použití plošiny, lešení či jiného zařízení pro práci a přesun materiálu ve výškách</t>
  </si>
  <si>
    <t>případ</t>
  </si>
  <si>
    <t>2034584846</t>
  </si>
  <si>
    <t>59</t>
  </si>
  <si>
    <t>D2.2</t>
  </si>
  <si>
    <t>Zapůjčení mobilní klimatizace (1 kus) v případě mimořádnosti včetně dopravy na místo v obvodu OŘ Praha, instalace, následné demontáže a odvozu zpět - výkon min. 9 KW</t>
  </si>
  <si>
    <t>den</t>
  </si>
  <si>
    <t>2062742904</t>
  </si>
  <si>
    <t>60</t>
  </si>
  <si>
    <t>P03</t>
  </si>
  <si>
    <t>Zkouška po opravě a předání objednateli včetně protokolů</t>
  </si>
  <si>
    <t>ks</t>
  </si>
  <si>
    <t>-871870288</t>
  </si>
  <si>
    <t>03</t>
  </si>
  <si>
    <t>Odvoz a likvidace odpadu</t>
  </si>
  <si>
    <t>61</t>
  </si>
  <si>
    <t>03.1</t>
  </si>
  <si>
    <t>t</t>
  </si>
  <si>
    <t>1567110583</t>
  </si>
  <si>
    <t>62</t>
  </si>
  <si>
    <t>03.2</t>
  </si>
  <si>
    <t>Ekologická likvidace chladiva, jakýkoliv druh, včetně odsátí</t>
  </si>
  <si>
    <t>-851210892</t>
  </si>
  <si>
    <t>63</t>
  </si>
  <si>
    <t>99701350R</t>
  </si>
  <si>
    <t>Odvoz výzisku z železného šrotu na místo určené objednatelem do 100 km se složením</t>
  </si>
  <si>
    <t>109357418</t>
  </si>
  <si>
    <t>Poznámka k položce: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zařízení, nákladů za výškové práce do 4m od pevné podlahy - použití žebříku, plošiny nebo lešení či jiného zařízení pro práci ve výškách do 4m včetně jejich příslušenství a zabezpečení, vakuování potrubí aj.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</si>
  <si>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</si>
  <si>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</si>
  <si>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</si>
  <si>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</si>
  <si>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</si>
  <si>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</si>
  <si>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Poznámka k položce:
Železný šrot bude odvezen a složen dle pokynů zástupce investora do sběrného místa smluvního odběratele kovového šrotu. 
Samotný železný šrot je majetkem investora. 
Hospodaření s vyzískaným materiálem (mimo odpad) bude prováděno v souladu se Směrnicí SŽ č. 42 ze dne 7.1.2013.</t>
  </si>
  <si>
    <t>Pravidelný servis, revize a údržba VZT a klimatizace na objektech pro obvod OŘ PHA 2025 - 2027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</si>
</sst>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9</xdr:col>
      <xdr:colOff>733425</xdr:colOff>
      <xdr:row>3</xdr:row>
      <xdr:rowOff>66675</xdr:rowOff>
    </xdr:from>
    <xdr:to>
      <xdr:col>10</xdr:col>
      <xdr:colOff>142240</xdr:colOff>
      <xdr:row>7</xdr:row>
      <xdr:rowOff>66675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6369E26-6951-44E0-A5D4-8BD48882B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81925" y="762000"/>
          <a:ext cx="685165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6" t="s">
        <v>14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R5" s="18"/>
      <c r="BE5" s="173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8" t="s">
        <v>17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R6" s="18"/>
      <c r="BE6" s="174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4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4"/>
      <c r="BS8" s="15" t="s">
        <v>6</v>
      </c>
    </row>
    <row r="9" spans="1:74" ht="14.45" customHeight="1">
      <c r="B9" s="18"/>
      <c r="AR9" s="18"/>
      <c r="BE9" s="174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74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74"/>
      <c r="BS11" s="15" t="s">
        <v>6</v>
      </c>
    </row>
    <row r="12" spans="1:74" ht="6.95" customHeight="1">
      <c r="B12" s="18"/>
      <c r="AR12" s="18"/>
      <c r="BE12" s="174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74"/>
      <c r="BS13" s="15" t="s">
        <v>6</v>
      </c>
    </row>
    <row r="14" spans="1:74" ht="12.75">
      <c r="B14" s="18"/>
      <c r="E14" s="179" t="s">
        <v>31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25" t="s">
        <v>28</v>
      </c>
      <c r="AN14" s="27" t="s">
        <v>31</v>
      </c>
      <c r="AR14" s="18"/>
      <c r="BE14" s="174"/>
      <c r="BS14" s="15" t="s">
        <v>6</v>
      </c>
    </row>
    <row r="15" spans="1:74" ht="6.95" customHeight="1">
      <c r="B15" s="18"/>
      <c r="AR15" s="18"/>
      <c r="BE15" s="174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74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74"/>
      <c r="BS17" s="15" t="s">
        <v>34</v>
      </c>
    </row>
    <row r="18" spans="2:71" ht="6.95" customHeight="1">
      <c r="B18" s="18"/>
      <c r="AR18" s="18"/>
      <c r="BE18" s="174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1</v>
      </c>
      <c r="AR19" s="18"/>
      <c r="BE19" s="174"/>
      <c r="BS19" s="15" t="s">
        <v>6</v>
      </c>
    </row>
    <row r="20" spans="2:71" ht="18.399999999999999" customHeight="1">
      <c r="B20" s="18"/>
      <c r="E20" s="23" t="s">
        <v>36</v>
      </c>
      <c r="AK20" s="25" t="s">
        <v>28</v>
      </c>
      <c r="AN20" s="23" t="s">
        <v>1</v>
      </c>
      <c r="AR20" s="18"/>
      <c r="BE20" s="174"/>
      <c r="BS20" s="15" t="s">
        <v>34</v>
      </c>
    </row>
    <row r="21" spans="2:71" ht="6.95" customHeight="1">
      <c r="B21" s="18"/>
      <c r="AR21" s="18"/>
      <c r="BE21" s="174"/>
    </row>
    <row r="22" spans="2:71" ht="12" customHeight="1">
      <c r="B22" s="18"/>
      <c r="D22" s="25" t="s">
        <v>37</v>
      </c>
      <c r="AR22" s="18"/>
      <c r="BE22" s="174"/>
    </row>
    <row r="23" spans="2:71" ht="16.5" customHeight="1">
      <c r="B23" s="18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8"/>
      <c r="BE23" s="174"/>
    </row>
    <row r="24" spans="2:71" ht="6.95" customHeight="1">
      <c r="B24" s="18"/>
      <c r="AR24" s="18"/>
      <c r="BE24" s="174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4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2">
        <f>ROUND(AG94,2)</f>
        <v>0</v>
      </c>
      <c r="AL26" s="183"/>
      <c r="AM26" s="183"/>
      <c r="AN26" s="183"/>
      <c r="AO26" s="183"/>
      <c r="AR26" s="30"/>
      <c r="BE26" s="174"/>
    </row>
    <row r="27" spans="2:71" s="1" customFormat="1" ht="6.95" customHeight="1">
      <c r="B27" s="30"/>
      <c r="AR27" s="30"/>
      <c r="BE27" s="174"/>
    </row>
    <row r="28" spans="2:71" s="1" customFormat="1" ht="12.75">
      <c r="B28" s="30"/>
      <c r="L28" s="184" t="s">
        <v>39</v>
      </c>
      <c r="M28" s="184"/>
      <c r="N28" s="184"/>
      <c r="O28" s="184"/>
      <c r="P28" s="184"/>
      <c r="W28" s="184" t="s">
        <v>40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41</v>
      </c>
      <c r="AL28" s="184"/>
      <c r="AM28" s="184"/>
      <c r="AN28" s="184"/>
      <c r="AO28" s="184"/>
      <c r="AR28" s="30"/>
      <c r="BE28" s="174"/>
    </row>
    <row r="29" spans="2:71" s="2" customFormat="1" ht="14.45" customHeight="1">
      <c r="B29" s="34"/>
      <c r="D29" s="25" t="s">
        <v>42</v>
      </c>
      <c r="F29" s="25" t="s">
        <v>43</v>
      </c>
      <c r="L29" s="172">
        <v>0.21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4"/>
      <c r="BE29" s="175"/>
    </row>
    <row r="30" spans="2:71" s="2" customFormat="1" ht="14.45" customHeight="1">
      <c r="B30" s="34"/>
      <c r="F30" s="25" t="s">
        <v>44</v>
      </c>
      <c r="L30" s="172">
        <v>0.15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4"/>
      <c r="BE30" s="175"/>
    </row>
    <row r="31" spans="2:71" s="2" customFormat="1" ht="14.45" hidden="1" customHeight="1">
      <c r="B31" s="34"/>
      <c r="F31" s="25" t="s">
        <v>45</v>
      </c>
      <c r="L31" s="172">
        <v>0.21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4"/>
      <c r="BE31" s="175"/>
    </row>
    <row r="32" spans="2:71" s="2" customFormat="1" ht="14.45" hidden="1" customHeight="1">
      <c r="B32" s="34"/>
      <c r="F32" s="25" t="s">
        <v>46</v>
      </c>
      <c r="L32" s="172">
        <v>0.15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4"/>
      <c r="BE32" s="175"/>
    </row>
    <row r="33" spans="2:57" s="2" customFormat="1" ht="14.45" hidden="1" customHeight="1">
      <c r="B33" s="34"/>
      <c r="F33" s="25" t="s">
        <v>47</v>
      </c>
      <c r="L33" s="172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4"/>
      <c r="BE33" s="175"/>
    </row>
    <row r="34" spans="2:57" s="1" customFormat="1" ht="6.95" customHeight="1">
      <c r="B34" s="30"/>
      <c r="AR34" s="30"/>
      <c r="BE34" s="174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04" t="s">
        <v>50</v>
      </c>
      <c r="Y35" s="205"/>
      <c r="Z35" s="205"/>
      <c r="AA35" s="205"/>
      <c r="AB35" s="205"/>
      <c r="AC35" s="37"/>
      <c r="AD35" s="37"/>
      <c r="AE35" s="37"/>
      <c r="AF35" s="37"/>
      <c r="AG35" s="37"/>
      <c r="AH35" s="37"/>
      <c r="AI35" s="37"/>
      <c r="AJ35" s="37"/>
      <c r="AK35" s="206">
        <f>SUM(AK26:AK33)</f>
        <v>0</v>
      </c>
      <c r="AL35" s="205"/>
      <c r="AM35" s="205"/>
      <c r="AN35" s="205"/>
      <c r="AO35" s="207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57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OR_PHA</v>
      </c>
      <c r="AR84" s="46"/>
    </row>
    <row r="85" spans="1:91" s="4" customFormat="1" ht="36.950000000000003" customHeight="1">
      <c r="B85" s="47"/>
      <c r="C85" s="48" t="s">
        <v>16</v>
      </c>
      <c r="L85" s="195" t="str">
        <f>K6</f>
        <v>Servis a revize VZT a klimatizace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obvod OŘ Praha</v>
      </c>
      <c r="AI87" s="25" t="s">
        <v>22</v>
      </c>
      <c r="AM87" s="197" t="str">
        <f>IF(AN8= "","",AN8)</f>
        <v>5. 5. 2023</v>
      </c>
      <c r="AN87" s="197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Správa železnic, státní organizace</v>
      </c>
      <c r="AI89" s="25" t="s">
        <v>32</v>
      </c>
      <c r="AM89" s="198" t="str">
        <f>IF(E17="","",E17)</f>
        <v xml:space="preserve"> </v>
      </c>
      <c r="AN89" s="199"/>
      <c r="AO89" s="199"/>
      <c r="AP89" s="199"/>
      <c r="AR89" s="30"/>
      <c r="AS89" s="200" t="s">
        <v>58</v>
      </c>
      <c r="AT89" s="20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198" t="str">
        <f>IF(E20="","",E20)</f>
        <v>L. Ulrich, DiS.</v>
      </c>
      <c r="AN90" s="199"/>
      <c r="AO90" s="199"/>
      <c r="AP90" s="199"/>
      <c r="AR90" s="30"/>
      <c r="AS90" s="202"/>
      <c r="AT90" s="203"/>
      <c r="BD90" s="54"/>
    </row>
    <row r="91" spans="1:91" s="1" customFormat="1" ht="10.9" customHeight="1">
      <c r="B91" s="30"/>
      <c r="AR91" s="30"/>
      <c r="AS91" s="202"/>
      <c r="AT91" s="203"/>
      <c r="BD91" s="54"/>
    </row>
    <row r="92" spans="1:91" s="1" customFormat="1" ht="29.25" customHeight="1">
      <c r="B92" s="30"/>
      <c r="C92" s="190" t="s">
        <v>59</v>
      </c>
      <c r="D92" s="191"/>
      <c r="E92" s="191"/>
      <c r="F92" s="191"/>
      <c r="G92" s="191"/>
      <c r="H92" s="55"/>
      <c r="I92" s="192" t="s">
        <v>60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61</v>
      </c>
      <c r="AH92" s="191"/>
      <c r="AI92" s="191"/>
      <c r="AJ92" s="191"/>
      <c r="AK92" s="191"/>
      <c r="AL92" s="191"/>
      <c r="AM92" s="191"/>
      <c r="AN92" s="192" t="s">
        <v>62</v>
      </c>
      <c r="AO92" s="191"/>
      <c r="AP92" s="194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U94" s="71" t="s">
        <v>79</v>
      </c>
      <c r="BV94" s="70" t="s">
        <v>80</v>
      </c>
      <c r="BW94" s="70" t="s">
        <v>5</v>
      </c>
      <c r="BX94" s="70" t="s">
        <v>81</v>
      </c>
      <c r="CL94" s="70" t="s">
        <v>1</v>
      </c>
    </row>
    <row r="95" spans="1:91" s="6" customFormat="1" ht="37.5" customHeight="1">
      <c r="A95" s="72" t="s">
        <v>82</v>
      </c>
      <c r="B95" s="73"/>
      <c r="C95" s="74"/>
      <c r="D95" s="187" t="s">
        <v>14</v>
      </c>
      <c r="E95" s="187"/>
      <c r="F95" s="187"/>
      <c r="G95" s="187"/>
      <c r="H95" s="187"/>
      <c r="I95" s="75"/>
      <c r="J95" s="187" t="s">
        <v>83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'OR_PHA - Pravidelný servi...'!J30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6" t="s">
        <v>84</v>
      </c>
      <c r="AR95" s="73"/>
      <c r="AS95" s="77">
        <v>0</v>
      </c>
      <c r="AT95" s="78">
        <f>ROUND(SUM(AV95:AW95),2)</f>
        <v>0</v>
      </c>
      <c r="AU95" s="79">
        <f>'OR_PHA - Pravidelný servi...'!P124</f>
        <v>0</v>
      </c>
      <c r="AV95" s="78">
        <f>'OR_PHA - Pravidelný servi...'!J33</f>
        <v>0</v>
      </c>
      <c r="AW95" s="78">
        <f>'OR_PHA - Pravidelný servi...'!J34</f>
        <v>0</v>
      </c>
      <c r="AX95" s="78">
        <f>'OR_PHA - Pravidelný servi...'!J35</f>
        <v>0</v>
      </c>
      <c r="AY95" s="78">
        <f>'OR_PHA - Pravidelný servi...'!J36</f>
        <v>0</v>
      </c>
      <c r="AZ95" s="78">
        <f>'OR_PHA - Pravidelný servi...'!F33</f>
        <v>0</v>
      </c>
      <c r="BA95" s="78">
        <f>'OR_PHA - Pravidelný servi...'!F34</f>
        <v>0</v>
      </c>
      <c r="BB95" s="78">
        <f>'OR_PHA - Pravidelný servi...'!F35</f>
        <v>0</v>
      </c>
      <c r="BC95" s="78">
        <f>'OR_PHA - Pravidelný servi...'!F36</f>
        <v>0</v>
      </c>
      <c r="BD95" s="80">
        <f>'OR_PHA - Pravidelný servi...'!F37</f>
        <v>0</v>
      </c>
      <c r="BT95" s="81" t="s">
        <v>85</v>
      </c>
      <c r="BV95" s="81" t="s">
        <v>80</v>
      </c>
      <c r="BW95" s="81" t="s">
        <v>86</v>
      </c>
      <c r="BX95" s="81" t="s">
        <v>5</v>
      </c>
      <c r="CL95" s="81" t="s">
        <v>1</v>
      </c>
      <c r="CM95" s="81" t="s">
        <v>87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HeAnvkzL9O3bBxCx9WCvb9rZfbeMNfl7JmaA9E1Wz9280Z5NqKSTsIvuNZQQsyfy8dY9JonHXdDjUx9kMBkKMw==" saltValue="L7z+u1kfrcdOfS3YGWWdo4At6YAQDVDJRqLt5v15N70Cs/wFhRsWXJ4fkHddvDPxOBep7pS/HfiFE0NLIWmp8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Pravidelný serv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0"/>
  <sheetViews>
    <sheetView showGridLines="0" tabSelected="1" workbookViewId="0">
      <selection activeCell="F16" sqref="F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5" t="s">
        <v>86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5" customHeight="1">
      <c r="B4" s="18"/>
      <c r="D4" s="19" t="s">
        <v>438</v>
      </c>
      <c r="L4" s="18"/>
      <c r="M4" s="8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9" t="s">
        <v>445</v>
      </c>
      <c r="F7" s="209"/>
      <c r="G7" s="209"/>
      <c r="H7" s="209"/>
      <c r="I7" s="209"/>
      <c r="J7" s="209"/>
      <c r="L7" s="18"/>
    </row>
    <row r="8" spans="2:46" s="1" customFormat="1" ht="12" customHeight="1">
      <c r="B8" s="30"/>
      <c r="D8" s="25" t="s">
        <v>88</v>
      </c>
      <c r="L8" s="30"/>
    </row>
    <row r="9" spans="2:46" s="1" customFormat="1" ht="30" customHeight="1">
      <c r="B9" s="30"/>
      <c r="E9" s="195"/>
      <c r="F9" s="208"/>
      <c r="G9" s="208"/>
      <c r="H9" s="208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>
        <v>45811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0" t="str">
        <f>'Rekapitulace stavby'!E14</f>
        <v>Vyplň údaj</v>
      </c>
      <c r="F18" s="176"/>
      <c r="G18" s="176"/>
      <c r="H18" s="17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28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37</v>
      </c>
      <c r="L26" s="30"/>
    </row>
    <row r="27" spans="2:12" s="7" customFormat="1" ht="16.5" customHeight="1">
      <c r="B27" s="83"/>
      <c r="E27" s="181" t="s">
        <v>1</v>
      </c>
      <c r="F27" s="181"/>
      <c r="G27" s="181"/>
      <c r="H27" s="181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38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40</v>
      </c>
      <c r="I32" s="33" t="s">
        <v>39</v>
      </c>
      <c r="J32" s="33" t="s">
        <v>41</v>
      </c>
      <c r="L32" s="30"/>
    </row>
    <row r="33" spans="2:12" s="1" customFormat="1" ht="14.45" customHeight="1">
      <c r="B33" s="30"/>
      <c r="D33" s="53" t="s">
        <v>42</v>
      </c>
      <c r="E33" s="25" t="s">
        <v>43</v>
      </c>
      <c r="F33" s="85">
        <f>ROUND((SUM(BE124:BE329)),  2)</f>
        <v>0</v>
      </c>
      <c r="I33" s="86">
        <v>0.21</v>
      </c>
      <c r="J33" s="85">
        <f>ROUND(((SUM(BE124:BE329))*I33),  2)</f>
        <v>0</v>
      </c>
      <c r="L33" s="30"/>
    </row>
    <row r="34" spans="2:12" s="1" customFormat="1" ht="14.45" customHeight="1">
      <c r="B34" s="30"/>
      <c r="E34" s="25" t="s">
        <v>44</v>
      </c>
      <c r="F34" s="85">
        <f>ROUND((SUM(BF124:BF329)),  2)</f>
        <v>0</v>
      </c>
      <c r="I34" s="86">
        <v>0.15</v>
      </c>
      <c r="J34" s="85">
        <f>ROUND(((SUM(BF124:BF329))*I34),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85">
        <f>ROUND((SUM(BG124:BG329)),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85">
        <f>ROUND((SUM(BH124:BH329)),  2)</f>
        <v>0</v>
      </c>
      <c r="I36" s="86">
        <v>0.15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85">
        <f>ROUND((SUM(BI124:BI329)),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48</v>
      </c>
      <c r="E39" s="55"/>
      <c r="F39" s="55"/>
      <c r="G39" s="89" t="s">
        <v>49</v>
      </c>
      <c r="H39" s="90" t="s">
        <v>50</v>
      </c>
      <c r="I39" s="55"/>
      <c r="J39" s="91">
        <f>SUM(J30:J37)</f>
        <v>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53</v>
      </c>
      <c r="E61" s="32"/>
      <c r="F61" s="93" t="s">
        <v>54</v>
      </c>
      <c r="G61" s="41" t="s">
        <v>53</v>
      </c>
      <c r="H61" s="32"/>
      <c r="I61" s="32"/>
      <c r="J61" s="94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53</v>
      </c>
      <c r="E76" s="32"/>
      <c r="F76" s="93" t="s">
        <v>54</v>
      </c>
      <c r="G76" s="41" t="s">
        <v>53</v>
      </c>
      <c r="H76" s="32"/>
      <c r="I76" s="32"/>
      <c r="J76" s="94" t="s">
        <v>54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439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09" t="str">
        <f>E7</f>
        <v>Pravidelný servis, revize a údržba VZT a klimatizace na objektech pro obvod OŘ PHA 2025 - 2027</v>
      </c>
      <c r="F85" s="209"/>
      <c r="G85" s="209"/>
      <c r="H85" s="209"/>
      <c r="I85" s="209"/>
      <c r="J85" s="209"/>
      <c r="L85" s="30"/>
    </row>
    <row r="86" spans="2:47" s="1" customFormat="1" ht="12" customHeight="1">
      <c r="B86" s="30"/>
      <c r="C86" s="25" t="s">
        <v>88</v>
      </c>
      <c r="L86" s="30"/>
    </row>
    <row r="87" spans="2:47" s="1" customFormat="1" ht="30" customHeight="1">
      <c r="B87" s="30"/>
      <c r="E87" s="195"/>
      <c r="F87" s="208"/>
      <c r="G87" s="208"/>
      <c r="H87" s="20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obvod OŘ Praha</v>
      </c>
      <c r="I89" s="25" t="s">
        <v>22</v>
      </c>
      <c r="J89" s="50">
        <f>IF(J12="","",J12)</f>
        <v>45811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Správa železnic, státní organizace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440</v>
      </c>
      <c r="J96" s="64">
        <f>J124</f>
        <v>0</v>
      </c>
      <c r="L96" s="30"/>
      <c r="AU96" s="15" t="s">
        <v>91</v>
      </c>
    </row>
    <row r="97" spans="2:12" s="8" customFormat="1" ht="24.95" customHeight="1">
      <c r="B97" s="98"/>
      <c r="D97" s="99" t="s">
        <v>92</v>
      </c>
      <c r="E97" s="100"/>
      <c r="F97" s="100"/>
      <c r="G97" s="100"/>
      <c r="H97" s="100"/>
      <c r="I97" s="100"/>
      <c r="J97" s="101">
        <f>J125</f>
        <v>0</v>
      </c>
      <c r="L97" s="98"/>
    </row>
    <row r="98" spans="2:12" s="8" customFormat="1" ht="24.95" customHeight="1">
      <c r="B98" s="98"/>
      <c r="D98" s="99" t="s">
        <v>93</v>
      </c>
      <c r="E98" s="100"/>
      <c r="F98" s="100"/>
      <c r="G98" s="100"/>
      <c r="H98" s="100"/>
      <c r="I98" s="100"/>
      <c r="J98" s="101">
        <f>J184</f>
        <v>0</v>
      </c>
      <c r="L98" s="98"/>
    </row>
    <row r="99" spans="2:12" s="9" customFormat="1" ht="19.899999999999999" customHeight="1">
      <c r="B99" s="102"/>
      <c r="D99" s="103" t="s">
        <v>94</v>
      </c>
      <c r="E99" s="104"/>
      <c r="F99" s="104"/>
      <c r="G99" s="104"/>
      <c r="H99" s="104"/>
      <c r="I99" s="104"/>
      <c r="J99" s="105">
        <f>J185</f>
        <v>0</v>
      </c>
      <c r="L99" s="102"/>
    </row>
    <row r="100" spans="2:12" s="9" customFormat="1" ht="19.899999999999999" customHeight="1">
      <c r="B100" s="102"/>
      <c r="D100" s="103" t="s">
        <v>95</v>
      </c>
      <c r="E100" s="104"/>
      <c r="F100" s="104"/>
      <c r="G100" s="104"/>
      <c r="H100" s="104"/>
      <c r="I100" s="104"/>
      <c r="J100" s="105">
        <f>J232</f>
        <v>0</v>
      </c>
      <c r="L100" s="102"/>
    </row>
    <row r="101" spans="2:12" s="9" customFormat="1" ht="19.899999999999999" customHeight="1">
      <c r="B101" s="102"/>
      <c r="D101" s="103" t="s">
        <v>96</v>
      </c>
      <c r="E101" s="104"/>
      <c r="F101" s="104"/>
      <c r="G101" s="104"/>
      <c r="H101" s="104"/>
      <c r="I101" s="104"/>
      <c r="J101" s="105">
        <f>J263</f>
        <v>0</v>
      </c>
      <c r="L101" s="102"/>
    </row>
    <row r="102" spans="2:12" s="8" customFormat="1" ht="24.95" customHeight="1">
      <c r="B102" s="98"/>
      <c r="D102" s="99" t="s">
        <v>97</v>
      </c>
      <c r="E102" s="100"/>
      <c r="F102" s="100"/>
      <c r="G102" s="100"/>
      <c r="H102" s="100"/>
      <c r="I102" s="100"/>
      <c r="J102" s="101">
        <f>J278</f>
        <v>0</v>
      </c>
      <c r="L102" s="98"/>
    </row>
    <row r="103" spans="2:12" s="8" customFormat="1" ht="24.95" customHeight="1">
      <c r="B103" s="98"/>
      <c r="D103" s="99" t="s">
        <v>98</v>
      </c>
      <c r="E103" s="100"/>
      <c r="F103" s="100"/>
      <c r="G103" s="100"/>
      <c r="H103" s="100"/>
      <c r="I103" s="100"/>
      <c r="J103" s="101">
        <f>J315</f>
        <v>0</v>
      </c>
      <c r="L103" s="98"/>
    </row>
    <row r="104" spans="2:12" s="8" customFormat="1" ht="24.95" customHeight="1">
      <c r="B104" s="98"/>
      <c r="D104" s="99" t="s">
        <v>99</v>
      </c>
      <c r="E104" s="100"/>
      <c r="F104" s="100"/>
      <c r="G104" s="100"/>
      <c r="H104" s="100"/>
      <c r="I104" s="100"/>
      <c r="J104" s="101">
        <f>J325</f>
        <v>0</v>
      </c>
      <c r="L104" s="98"/>
    </row>
    <row r="105" spans="2:12" s="1" customFormat="1" ht="21.75" customHeight="1">
      <c r="B105" s="30"/>
      <c r="L105" s="30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441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09" t="str">
        <f>E7</f>
        <v>Pravidelný servis, revize a údržba VZT a klimatizace na objektech pro obvod OŘ PHA 2025 - 2027</v>
      </c>
      <c r="F114" s="209"/>
      <c r="G114" s="209"/>
      <c r="H114" s="209"/>
      <c r="I114" s="209"/>
      <c r="L114" s="30"/>
    </row>
    <row r="115" spans="2:65" s="1" customFormat="1" ht="12" customHeight="1">
      <c r="B115" s="30"/>
      <c r="C115" s="25" t="s">
        <v>88</v>
      </c>
      <c r="L115" s="30"/>
    </row>
    <row r="116" spans="2:65" s="1" customFormat="1" ht="30" customHeight="1">
      <c r="B116" s="30"/>
      <c r="E116" s="195"/>
      <c r="F116" s="208"/>
      <c r="G116" s="208"/>
      <c r="H116" s="208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20</v>
      </c>
      <c r="F118" s="23" t="str">
        <f>F12</f>
        <v>obvod OŘ Praha</v>
      </c>
      <c r="I118" s="25" t="s">
        <v>22</v>
      </c>
      <c r="J118" s="50">
        <f>IF(J12="","",J12)</f>
        <v>45811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24</v>
      </c>
      <c r="F120" s="23" t="str">
        <f>E15</f>
        <v>Správa železnic, státní organizace</v>
      </c>
      <c r="I120" s="25" t="s">
        <v>32</v>
      </c>
      <c r="J120" s="28" t="str">
        <f>E21</f>
        <v xml:space="preserve"> </v>
      </c>
      <c r="L120" s="30"/>
    </row>
    <row r="121" spans="2:65" s="1" customFormat="1" ht="15.2" customHeight="1">
      <c r="B121" s="30"/>
      <c r="C121" s="25" t="s">
        <v>30</v>
      </c>
      <c r="F121" s="23" t="str">
        <f>IF(E18="","",E18)</f>
        <v>Vyplň údaj</v>
      </c>
      <c r="I121" s="25" t="s">
        <v>35</v>
      </c>
      <c r="J121" s="28"/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06"/>
      <c r="C123" s="107" t="s">
        <v>100</v>
      </c>
      <c r="D123" s="108" t="s">
        <v>63</v>
      </c>
      <c r="E123" s="108" t="s">
        <v>59</v>
      </c>
      <c r="F123" s="108" t="s">
        <v>60</v>
      </c>
      <c r="G123" s="108" t="s">
        <v>101</v>
      </c>
      <c r="H123" s="108" t="s">
        <v>102</v>
      </c>
      <c r="I123" s="108" t="s">
        <v>103</v>
      </c>
      <c r="J123" s="108" t="s">
        <v>90</v>
      </c>
      <c r="K123" s="109" t="s">
        <v>104</v>
      </c>
      <c r="L123" s="106"/>
      <c r="M123" s="57" t="s">
        <v>1</v>
      </c>
      <c r="N123" s="58" t="s">
        <v>42</v>
      </c>
      <c r="O123" s="58" t="s">
        <v>105</v>
      </c>
      <c r="P123" s="58" t="s">
        <v>106</v>
      </c>
      <c r="Q123" s="58" t="s">
        <v>107</v>
      </c>
      <c r="R123" s="58" t="s">
        <v>108</v>
      </c>
      <c r="S123" s="58" t="s">
        <v>109</v>
      </c>
      <c r="T123" s="59" t="s">
        <v>110</v>
      </c>
    </row>
    <row r="124" spans="2:65" s="1" customFormat="1" ht="22.9" customHeight="1">
      <c r="B124" s="30"/>
      <c r="C124" s="62" t="s">
        <v>442</v>
      </c>
      <c r="J124" s="110">
        <f>BK124</f>
        <v>0</v>
      </c>
      <c r="L124" s="30"/>
      <c r="M124" s="60"/>
      <c r="N124" s="51"/>
      <c r="O124" s="51"/>
      <c r="P124" s="111">
        <f>P125+P184+P278+P315+P325</f>
        <v>0</v>
      </c>
      <c r="Q124" s="51"/>
      <c r="R124" s="111">
        <f>R125+R184+R278+R315+R325</f>
        <v>0</v>
      </c>
      <c r="S124" s="51"/>
      <c r="T124" s="112">
        <f>T125+T184+T278+T315+T325</f>
        <v>0</v>
      </c>
      <c r="AT124" s="15" t="s">
        <v>77</v>
      </c>
      <c r="AU124" s="15" t="s">
        <v>91</v>
      </c>
      <c r="BK124" s="113">
        <f>BK125+BK184+BK278+BK315+BK325</f>
        <v>0</v>
      </c>
    </row>
    <row r="125" spans="2:65" s="11" customFormat="1" ht="25.9" customHeight="1">
      <c r="B125" s="114"/>
      <c r="D125" s="115" t="s">
        <v>77</v>
      </c>
      <c r="E125" s="116" t="s">
        <v>111</v>
      </c>
      <c r="F125" s="116" t="s">
        <v>112</v>
      </c>
      <c r="I125" s="117"/>
      <c r="J125" s="118">
        <f>BK125</f>
        <v>0</v>
      </c>
      <c r="L125" s="114"/>
      <c r="M125" s="119"/>
      <c r="P125" s="120">
        <f>SUM(P126:P183)</f>
        <v>0</v>
      </c>
      <c r="R125" s="120">
        <f>SUM(R126:R183)</f>
        <v>0</v>
      </c>
      <c r="T125" s="121">
        <f>SUM(T126:T183)</f>
        <v>0</v>
      </c>
      <c r="AR125" s="115" t="s">
        <v>85</v>
      </c>
      <c r="AT125" s="122" t="s">
        <v>77</v>
      </c>
      <c r="AU125" s="122" t="s">
        <v>78</v>
      </c>
      <c r="AY125" s="115" t="s">
        <v>113</v>
      </c>
      <c r="BK125" s="123">
        <f>SUM(BK126:BK183)</f>
        <v>0</v>
      </c>
    </row>
    <row r="126" spans="2:65" s="1" customFormat="1" ht="44.25" customHeight="1">
      <c r="B126" s="30"/>
      <c r="C126" s="124" t="s">
        <v>85</v>
      </c>
      <c r="D126" s="124" t="s">
        <v>114</v>
      </c>
      <c r="E126" s="125" t="s">
        <v>115</v>
      </c>
      <c r="F126" s="126" t="s">
        <v>116</v>
      </c>
      <c r="G126" s="127" t="s">
        <v>117</v>
      </c>
      <c r="H126" s="128">
        <v>52</v>
      </c>
      <c r="I126" s="129"/>
      <c r="J126" s="130">
        <f>ROUND(I126*H126,2)</f>
        <v>0</v>
      </c>
      <c r="K126" s="126" t="s">
        <v>443</v>
      </c>
      <c r="L126" s="30"/>
      <c r="M126" s="131" t="s">
        <v>1</v>
      </c>
      <c r="N126" s="132" t="s">
        <v>43</v>
      </c>
      <c r="P126" s="133">
        <f>O126*H126</f>
        <v>0</v>
      </c>
      <c r="Q126" s="133">
        <v>0</v>
      </c>
      <c r="R126" s="133">
        <f>Q126*H126</f>
        <v>0</v>
      </c>
      <c r="S126" s="133">
        <v>0</v>
      </c>
      <c r="T126" s="134">
        <f>S126*H126</f>
        <v>0</v>
      </c>
      <c r="AR126" s="135" t="s">
        <v>118</v>
      </c>
      <c r="AT126" s="135" t="s">
        <v>114</v>
      </c>
      <c r="AU126" s="135" t="s">
        <v>85</v>
      </c>
      <c r="AY126" s="15" t="s">
        <v>113</v>
      </c>
      <c r="BE126" s="136">
        <f>IF(N126="základní",J126,0)</f>
        <v>0</v>
      </c>
      <c r="BF126" s="136">
        <f>IF(N126="snížená",J126,0)</f>
        <v>0</v>
      </c>
      <c r="BG126" s="136">
        <f>IF(N126="zákl. přenesená",J126,0)</f>
        <v>0</v>
      </c>
      <c r="BH126" s="136">
        <f>IF(N126="sníž. přenesená",J126,0)</f>
        <v>0</v>
      </c>
      <c r="BI126" s="136">
        <f>IF(N126="nulová",J126,0)</f>
        <v>0</v>
      </c>
      <c r="BJ126" s="15" t="s">
        <v>85</v>
      </c>
      <c r="BK126" s="136">
        <f>ROUND(I126*H126,2)</f>
        <v>0</v>
      </c>
      <c r="BL126" s="15" t="s">
        <v>118</v>
      </c>
      <c r="BM126" s="135" t="s">
        <v>119</v>
      </c>
    </row>
    <row r="127" spans="2:65" s="1" customFormat="1" ht="78">
      <c r="B127" s="30"/>
      <c r="D127" s="137" t="s">
        <v>120</v>
      </c>
      <c r="F127" s="138" t="s">
        <v>121</v>
      </c>
      <c r="I127" s="139"/>
      <c r="L127" s="30"/>
      <c r="M127" s="140"/>
      <c r="T127" s="54"/>
      <c r="AT127" s="15" t="s">
        <v>120</v>
      </c>
      <c r="AU127" s="15" t="s">
        <v>85</v>
      </c>
    </row>
    <row r="128" spans="2:65" s="12" customFormat="1">
      <c r="B128" s="141"/>
      <c r="D128" s="137" t="s">
        <v>122</v>
      </c>
      <c r="E128" s="142" t="s">
        <v>1</v>
      </c>
      <c r="F128" s="143" t="s">
        <v>123</v>
      </c>
      <c r="H128" s="144">
        <v>15</v>
      </c>
      <c r="I128" s="145"/>
      <c r="L128" s="141"/>
      <c r="M128" s="146"/>
      <c r="T128" s="147"/>
      <c r="AT128" s="142" t="s">
        <v>122</v>
      </c>
      <c r="AU128" s="142" t="s">
        <v>85</v>
      </c>
      <c r="AV128" s="12" t="s">
        <v>87</v>
      </c>
      <c r="AW128" s="12" t="s">
        <v>34</v>
      </c>
      <c r="AX128" s="12" t="s">
        <v>78</v>
      </c>
      <c r="AY128" s="142" t="s">
        <v>113</v>
      </c>
    </row>
    <row r="129" spans="2:65" s="12" customFormat="1">
      <c r="B129" s="141"/>
      <c r="D129" s="137" t="s">
        <v>122</v>
      </c>
      <c r="E129" s="142" t="s">
        <v>1</v>
      </c>
      <c r="F129" s="143" t="s">
        <v>124</v>
      </c>
      <c r="H129" s="144">
        <v>5</v>
      </c>
      <c r="I129" s="145"/>
      <c r="L129" s="141"/>
      <c r="M129" s="146"/>
      <c r="T129" s="147"/>
      <c r="AT129" s="142" t="s">
        <v>122</v>
      </c>
      <c r="AU129" s="142" t="s">
        <v>85</v>
      </c>
      <c r="AV129" s="12" t="s">
        <v>87</v>
      </c>
      <c r="AW129" s="12" t="s">
        <v>34</v>
      </c>
      <c r="AX129" s="12" t="s">
        <v>78</v>
      </c>
      <c r="AY129" s="142" t="s">
        <v>113</v>
      </c>
    </row>
    <row r="130" spans="2:65" s="12" customFormat="1">
      <c r="B130" s="141"/>
      <c r="D130" s="137" t="s">
        <v>122</v>
      </c>
      <c r="E130" s="142" t="s">
        <v>1</v>
      </c>
      <c r="F130" s="143" t="s">
        <v>125</v>
      </c>
      <c r="H130" s="144">
        <v>1</v>
      </c>
      <c r="I130" s="145"/>
      <c r="L130" s="141"/>
      <c r="M130" s="146"/>
      <c r="T130" s="147"/>
      <c r="AT130" s="142" t="s">
        <v>122</v>
      </c>
      <c r="AU130" s="142" t="s">
        <v>85</v>
      </c>
      <c r="AV130" s="12" t="s">
        <v>87</v>
      </c>
      <c r="AW130" s="12" t="s">
        <v>34</v>
      </c>
      <c r="AX130" s="12" t="s">
        <v>78</v>
      </c>
      <c r="AY130" s="142" t="s">
        <v>113</v>
      </c>
    </row>
    <row r="131" spans="2:65" s="12" customFormat="1">
      <c r="B131" s="141"/>
      <c r="D131" s="137" t="s">
        <v>122</v>
      </c>
      <c r="E131" s="142" t="s">
        <v>1</v>
      </c>
      <c r="F131" s="143" t="s">
        <v>126</v>
      </c>
      <c r="H131" s="144">
        <v>5</v>
      </c>
      <c r="I131" s="145"/>
      <c r="L131" s="141"/>
      <c r="M131" s="146"/>
      <c r="T131" s="147"/>
      <c r="AT131" s="142" t="s">
        <v>122</v>
      </c>
      <c r="AU131" s="142" t="s">
        <v>85</v>
      </c>
      <c r="AV131" s="12" t="s">
        <v>87</v>
      </c>
      <c r="AW131" s="12" t="s">
        <v>34</v>
      </c>
      <c r="AX131" s="12" t="s">
        <v>78</v>
      </c>
      <c r="AY131" s="142" t="s">
        <v>113</v>
      </c>
    </row>
    <row r="132" spans="2:65" s="13" customFormat="1">
      <c r="B132" s="148"/>
      <c r="D132" s="137" t="s">
        <v>122</v>
      </c>
      <c r="E132" s="149" t="s">
        <v>1</v>
      </c>
      <c r="F132" s="150" t="s">
        <v>127</v>
      </c>
      <c r="H132" s="151">
        <v>26</v>
      </c>
      <c r="I132" s="152"/>
      <c r="L132" s="148"/>
      <c r="M132" s="153"/>
      <c r="T132" s="154"/>
      <c r="AT132" s="149" t="s">
        <v>122</v>
      </c>
      <c r="AU132" s="149" t="s">
        <v>85</v>
      </c>
      <c r="AV132" s="13" t="s">
        <v>118</v>
      </c>
      <c r="AW132" s="13" t="s">
        <v>34</v>
      </c>
      <c r="AX132" s="13" t="s">
        <v>85</v>
      </c>
      <c r="AY132" s="149" t="s">
        <v>113</v>
      </c>
    </row>
    <row r="133" spans="2:65" s="12" customFormat="1">
      <c r="B133" s="141"/>
      <c r="D133" s="137" t="s">
        <v>122</v>
      </c>
      <c r="F133" s="143" t="s">
        <v>128</v>
      </c>
      <c r="H133" s="144">
        <v>52</v>
      </c>
      <c r="I133" s="145"/>
      <c r="L133" s="141"/>
      <c r="M133" s="146"/>
      <c r="T133" s="147"/>
      <c r="AT133" s="142" t="s">
        <v>122</v>
      </c>
      <c r="AU133" s="142" t="s">
        <v>85</v>
      </c>
      <c r="AV133" s="12" t="s">
        <v>87</v>
      </c>
      <c r="AW133" s="12" t="s">
        <v>4</v>
      </c>
      <c r="AX133" s="12" t="s">
        <v>85</v>
      </c>
      <c r="AY133" s="142" t="s">
        <v>113</v>
      </c>
    </row>
    <row r="134" spans="2:65" s="1" customFormat="1" ht="44.25" customHeight="1">
      <c r="B134" s="30"/>
      <c r="C134" s="124" t="s">
        <v>87</v>
      </c>
      <c r="D134" s="124" t="s">
        <v>114</v>
      </c>
      <c r="E134" s="125" t="s">
        <v>129</v>
      </c>
      <c r="F134" s="126" t="s">
        <v>130</v>
      </c>
      <c r="G134" s="127" t="s">
        <v>117</v>
      </c>
      <c r="H134" s="128">
        <v>42</v>
      </c>
      <c r="I134" s="129"/>
      <c r="J134" s="130">
        <f>ROUND(I134*H134,2)</f>
        <v>0</v>
      </c>
      <c r="K134" s="126" t="s">
        <v>443</v>
      </c>
      <c r="L134" s="30"/>
      <c r="M134" s="131" t="s">
        <v>1</v>
      </c>
      <c r="N134" s="132" t="s">
        <v>43</v>
      </c>
      <c r="P134" s="133">
        <f>O134*H134</f>
        <v>0</v>
      </c>
      <c r="Q134" s="133">
        <v>0</v>
      </c>
      <c r="R134" s="133">
        <f>Q134*H134</f>
        <v>0</v>
      </c>
      <c r="S134" s="133">
        <v>0</v>
      </c>
      <c r="T134" s="134">
        <f>S134*H134</f>
        <v>0</v>
      </c>
      <c r="AR134" s="135" t="s">
        <v>118</v>
      </c>
      <c r="AT134" s="135" t="s">
        <v>114</v>
      </c>
      <c r="AU134" s="135" t="s">
        <v>85</v>
      </c>
      <c r="AY134" s="15" t="s">
        <v>113</v>
      </c>
      <c r="BE134" s="136">
        <f>IF(N134="základní",J134,0)</f>
        <v>0</v>
      </c>
      <c r="BF134" s="136">
        <f>IF(N134="snížená",J134,0)</f>
        <v>0</v>
      </c>
      <c r="BG134" s="136">
        <f>IF(N134="zákl. přenesená",J134,0)</f>
        <v>0</v>
      </c>
      <c r="BH134" s="136">
        <f>IF(N134="sníž. přenesená",J134,0)</f>
        <v>0</v>
      </c>
      <c r="BI134" s="136">
        <f>IF(N134="nulová",J134,0)</f>
        <v>0</v>
      </c>
      <c r="BJ134" s="15" t="s">
        <v>85</v>
      </c>
      <c r="BK134" s="136">
        <f>ROUND(I134*H134,2)</f>
        <v>0</v>
      </c>
      <c r="BL134" s="15" t="s">
        <v>118</v>
      </c>
      <c r="BM134" s="135" t="s">
        <v>131</v>
      </c>
    </row>
    <row r="135" spans="2:65" s="1" customFormat="1" ht="68.25">
      <c r="B135" s="30"/>
      <c r="D135" s="137" t="s">
        <v>120</v>
      </c>
      <c r="F135" s="138" t="s">
        <v>132</v>
      </c>
      <c r="I135" s="139"/>
      <c r="L135" s="30"/>
      <c r="M135" s="140"/>
      <c r="T135" s="54"/>
      <c r="AT135" s="15" t="s">
        <v>120</v>
      </c>
      <c r="AU135" s="15" t="s">
        <v>85</v>
      </c>
    </row>
    <row r="136" spans="2:65" s="12" customFormat="1">
      <c r="B136" s="141"/>
      <c r="D136" s="137" t="s">
        <v>122</v>
      </c>
      <c r="E136" s="142" t="s">
        <v>1</v>
      </c>
      <c r="F136" s="143" t="s">
        <v>133</v>
      </c>
      <c r="H136" s="144">
        <v>8</v>
      </c>
      <c r="I136" s="145"/>
      <c r="L136" s="141"/>
      <c r="M136" s="146"/>
      <c r="T136" s="147"/>
      <c r="AT136" s="142" t="s">
        <v>122</v>
      </c>
      <c r="AU136" s="142" t="s">
        <v>85</v>
      </c>
      <c r="AV136" s="12" t="s">
        <v>87</v>
      </c>
      <c r="AW136" s="12" t="s">
        <v>34</v>
      </c>
      <c r="AX136" s="12" t="s">
        <v>78</v>
      </c>
      <c r="AY136" s="142" t="s">
        <v>113</v>
      </c>
    </row>
    <row r="137" spans="2:65" s="12" customFormat="1">
      <c r="B137" s="141"/>
      <c r="D137" s="137" t="s">
        <v>122</v>
      </c>
      <c r="E137" s="142" t="s">
        <v>1</v>
      </c>
      <c r="F137" s="143" t="s">
        <v>134</v>
      </c>
      <c r="H137" s="144">
        <v>10</v>
      </c>
      <c r="I137" s="145"/>
      <c r="L137" s="141"/>
      <c r="M137" s="146"/>
      <c r="T137" s="147"/>
      <c r="AT137" s="142" t="s">
        <v>122</v>
      </c>
      <c r="AU137" s="142" t="s">
        <v>85</v>
      </c>
      <c r="AV137" s="12" t="s">
        <v>87</v>
      </c>
      <c r="AW137" s="12" t="s">
        <v>34</v>
      </c>
      <c r="AX137" s="12" t="s">
        <v>78</v>
      </c>
      <c r="AY137" s="142" t="s">
        <v>113</v>
      </c>
    </row>
    <row r="138" spans="2:65" s="12" customFormat="1">
      <c r="B138" s="141"/>
      <c r="D138" s="137" t="s">
        <v>122</v>
      </c>
      <c r="E138" s="142" t="s">
        <v>1</v>
      </c>
      <c r="F138" s="143" t="s">
        <v>135</v>
      </c>
      <c r="H138" s="144">
        <v>3</v>
      </c>
      <c r="I138" s="145"/>
      <c r="L138" s="141"/>
      <c r="M138" s="146"/>
      <c r="T138" s="147"/>
      <c r="AT138" s="142" t="s">
        <v>122</v>
      </c>
      <c r="AU138" s="142" t="s">
        <v>85</v>
      </c>
      <c r="AV138" s="12" t="s">
        <v>87</v>
      </c>
      <c r="AW138" s="12" t="s">
        <v>34</v>
      </c>
      <c r="AX138" s="12" t="s">
        <v>78</v>
      </c>
      <c r="AY138" s="142" t="s">
        <v>113</v>
      </c>
    </row>
    <row r="139" spans="2:65" s="13" customFormat="1">
      <c r="B139" s="148"/>
      <c r="D139" s="137" t="s">
        <v>122</v>
      </c>
      <c r="E139" s="149" t="s">
        <v>1</v>
      </c>
      <c r="F139" s="150" t="s">
        <v>127</v>
      </c>
      <c r="H139" s="151">
        <v>21</v>
      </c>
      <c r="I139" s="152"/>
      <c r="L139" s="148"/>
      <c r="M139" s="153"/>
      <c r="T139" s="154"/>
      <c r="AT139" s="149" t="s">
        <v>122</v>
      </c>
      <c r="AU139" s="149" t="s">
        <v>85</v>
      </c>
      <c r="AV139" s="13" t="s">
        <v>118</v>
      </c>
      <c r="AW139" s="13" t="s">
        <v>34</v>
      </c>
      <c r="AX139" s="13" t="s">
        <v>85</v>
      </c>
      <c r="AY139" s="149" t="s">
        <v>113</v>
      </c>
    </row>
    <row r="140" spans="2:65" s="12" customFormat="1">
      <c r="B140" s="141"/>
      <c r="D140" s="137" t="s">
        <v>122</v>
      </c>
      <c r="F140" s="143" t="s">
        <v>136</v>
      </c>
      <c r="H140" s="144">
        <v>42</v>
      </c>
      <c r="I140" s="145"/>
      <c r="L140" s="141"/>
      <c r="M140" s="146"/>
      <c r="T140" s="147"/>
      <c r="AT140" s="142" t="s">
        <v>122</v>
      </c>
      <c r="AU140" s="142" t="s">
        <v>85</v>
      </c>
      <c r="AV140" s="12" t="s">
        <v>87</v>
      </c>
      <c r="AW140" s="12" t="s">
        <v>4</v>
      </c>
      <c r="AX140" s="12" t="s">
        <v>85</v>
      </c>
      <c r="AY140" s="142" t="s">
        <v>113</v>
      </c>
    </row>
    <row r="141" spans="2:65" s="1" customFormat="1" ht="44.25" customHeight="1">
      <c r="B141" s="30"/>
      <c r="C141" s="124" t="s">
        <v>137</v>
      </c>
      <c r="D141" s="124" t="s">
        <v>114</v>
      </c>
      <c r="E141" s="125" t="s">
        <v>138</v>
      </c>
      <c r="F141" s="126" t="s">
        <v>139</v>
      </c>
      <c r="G141" s="127" t="s">
        <v>117</v>
      </c>
      <c r="H141" s="128">
        <v>62</v>
      </c>
      <c r="I141" s="129"/>
      <c r="J141" s="130">
        <f>ROUND(I141*H141,2)</f>
        <v>0</v>
      </c>
      <c r="K141" s="126" t="s">
        <v>443</v>
      </c>
      <c r="L141" s="30"/>
      <c r="M141" s="131" t="s">
        <v>1</v>
      </c>
      <c r="N141" s="132" t="s">
        <v>43</v>
      </c>
      <c r="P141" s="133">
        <f>O141*H141</f>
        <v>0</v>
      </c>
      <c r="Q141" s="133">
        <v>0</v>
      </c>
      <c r="R141" s="133">
        <f>Q141*H141</f>
        <v>0</v>
      </c>
      <c r="S141" s="133">
        <v>0</v>
      </c>
      <c r="T141" s="134">
        <f>S141*H141</f>
        <v>0</v>
      </c>
      <c r="AR141" s="135" t="s">
        <v>118</v>
      </c>
      <c r="AT141" s="135" t="s">
        <v>114</v>
      </c>
      <c r="AU141" s="135" t="s">
        <v>85</v>
      </c>
      <c r="AY141" s="15" t="s">
        <v>113</v>
      </c>
      <c r="BE141" s="136">
        <f>IF(N141="základní",J141,0)</f>
        <v>0</v>
      </c>
      <c r="BF141" s="136">
        <f>IF(N141="snížená",J141,0)</f>
        <v>0</v>
      </c>
      <c r="BG141" s="136">
        <f>IF(N141="zákl. přenesená",J141,0)</f>
        <v>0</v>
      </c>
      <c r="BH141" s="136">
        <f>IF(N141="sníž. přenesená",J141,0)</f>
        <v>0</v>
      </c>
      <c r="BI141" s="136">
        <f>IF(N141="nulová",J141,0)</f>
        <v>0</v>
      </c>
      <c r="BJ141" s="15" t="s">
        <v>85</v>
      </c>
      <c r="BK141" s="136">
        <f>ROUND(I141*H141,2)</f>
        <v>0</v>
      </c>
      <c r="BL141" s="15" t="s">
        <v>118</v>
      </c>
      <c r="BM141" s="135" t="s">
        <v>140</v>
      </c>
    </row>
    <row r="142" spans="2:65" s="1" customFormat="1" ht="68.25">
      <c r="B142" s="30"/>
      <c r="D142" s="137" t="s">
        <v>120</v>
      </c>
      <c r="F142" s="138" t="s">
        <v>132</v>
      </c>
      <c r="I142" s="139"/>
      <c r="L142" s="30"/>
      <c r="M142" s="140"/>
      <c r="T142" s="54"/>
      <c r="AT142" s="15" t="s">
        <v>120</v>
      </c>
      <c r="AU142" s="15" t="s">
        <v>85</v>
      </c>
    </row>
    <row r="143" spans="2:65" s="12" customFormat="1">
      <c r="B143" s="141"/>
      <c r="D143" s="137" t="s">
        <v>122</v>
      </c>
      <c r="E143" s="142" t="s">
        <v>1</v>
      </c>
      <c r="F143" s="143" t="s">
        <v>141</v>
      </c>
      <c r="H143" s="144">
        <v>5</v>
      </c>
      <c r="I143" s="145"/>
      <c r="L143" s="141"/>
      <c r="M143" s="146"/>
      <c r="T143" s="147"/>
      <c r="AT143" s="142" t="s">
        <v>122</v>
      </c>
      <c r="AU143" s="142" t="s">
        <v>85</v>
      </c>
      <c r="AV143" s="12" t="s">
        <v>87</v>
      </c>
      <c r="AW143" s="12" t="s">
        <v>34</v>
      </c>
      <c r="AX143" s="12" t="s">
        <v>78</v>
      </c>
      <c r="AY143" s="142" t="s">
        <v>113</v>
      </c>
    </row>
    <row r="144" spans="2:65" s="12" customFormat="1">
      <c r="B144" s="141"/>
      <c r="D144" s="137" t="s">
        <v>122</v>
      </c>
      <c r="E144" s="142" t="s">
        <v>1</v>
      </c>
      <c r="F144" s="143" t="s">
        <v>142</v>
      </c>
      <c r="H144" s="144">
        <v>1</v>
      </c>
      <c r="I144" s="145"/>
      <c r="L144" s="141"/>
      <c r="M144" s="146"/>
      <c r="T144" s="147"/>
      <c r="AT144" s="142" t="s">
        <v>122</v>
      </c>
      <c r="AU144" s="142" t="s">
        <v>85</v>
      </c>
      <c r="AV144" s="12" t="s">
        <v>87</v>
      </c>
      <c r="AW144" s="12" t="s">
        <v>34</v>
      </c>
      <c r="AX144" s="12" t="s">
        <v>78</v>
      </c>
      <c r="AY144" s="142" t="s">
        <v>113</v>
      </c>
    </row>
    <row r="145" spans="2:65" s="12" customFormat="1">
      <c r="B145" s="141"/>
      <c r="D145" s="137" t="s">
        <v>122</v>
      </c>
      <c r="E145" s="142" t="s">
        <v>1</v>
      </c>
      <c r="F145" s="143" t="s">
        <v>125</v>
      </c>
      <c r="H145" s="144">
        <v>1</v>
      </c>
      <c r="I145" s="145"/>
      <c r="L145" s="141"/>
      <c r="M145" s="146"/>
      <c r="T145" s="147"/>
      <c r="AT145" s="142" t="s">
        <v>122</v>
      </c>
      <c r="AU145" s="142" t="s">
        <v>85</v>
      </c>
      <c r="AV145" s="12" t="s">
        <v>87</v>
      </c>
      <c r="AW145" s="12" t="s">
        <v>34</v>
      </c>
      <c r="AX145" s="12" t="s">
        <v>78</v>
      </c>
      <c r="AY145" s="142" t="s">
        <v>113</v>
      </c>
    </row>
    <row r="146" spans="2:65" s="12" customFormat="1">
      <c r="B146" s="141"/>
      <c r="D146" s="137" t="s">
        <v>122</v>
      </c>
      <c r="E146" s="142" t="s">
        <v>1</v>
      </c>
      <c r="F146" s="143" t="s">
        <v>143</v>
      </c>
      <c r="H146" s="144">
        <v>19</v>
      </c>
      <c r="I146" s="145"/>
      <c r="L146" s="141"/>
      <c r="M146" s="146"/>
      <c r="T146" s="147"/>
      <c r="AT146" s="142" t="s">
        <v>122</v>
      </c>
      <c r="AU146" s="142" t="s">
        <v>85</v>
      </c>
      <c r="AV146" s="12" t="s">
        <v>87</v>
      </c>
      <c r="AW146" s="12" t="s">
        <v>34</v>
      </c>
      <c r="AX146" s="12" t="s">
        <v>78</v>
      </c>
      <c r="AY146" s="142" t="s">
        <v>113</v>
      </c>
    </row>
    <row r="147" spans="2:65" s="12" customFormat="1">
      <c r="B147" s="141"/>
      <c r="D147" s="137" t="s">
        <v>122</v>
      </c>
      <c r="E147" s="142" t="s">
        <v>1</v>
      </c>
      <c r="F147" s="143" t="s">
        <v>126</v>
      </c>
      <c r="H147" s="144">
        <v>5</v>
      </c>
      <c r="I147" s="145"/>
      <c r="L147" s="141"/>
      <c r="M147" s="146"/>
      <c r="T147" s="147"/>
      <c r="AT147" s="142" t="s">
        <v>122</v>
      </c>
      <c r="AU147" s="142" t="s">
        <v>85</v>
      </c>
      <c r="AV147" s="12" t="s">
        <v>87</v>
      </c>
      <c r="AW147" s="12" t="s">
        <v>34</v>
      </c>
      <c r="AX147" s="12" t="s">
        <v>78</v>
      </c>
      <c r="AY147" s="142" t="s">
        <v>113</v>
      </c>
    </row>
    <row r="148" spans="2:65" s="13" customFormat="1">
      <c r="B148" s="148"/>
      <c r="D148" s="137" t="s">
        <v>122</v>
      </c>
      <c r="E148" s="149" t="s">
        <v>1</v>
      </c>
      <c r="F148" s="150" t="s">
        <v>127</v>
      </c>
      <c r="H148" s="151">
        <v>31</v>
      </c>
      <c r="I148" s="152"/>
      <c r="L148" s="148"/>
      <c r="M148" s="153"/>
      <c r="T148" s="154"/>
      <c r="AT148" s="149" t="s">
        <v>122</v>
      </c>
      <c r="AU148" s="149" t="s">
        <v>85</v>
      </c>
      <c r="AV148" s="13" t="s">
        <v>118</v>
      </c>
      <c r="AW148" s="13" t="s">
        <v>34</v>
      </c>
      <c r="AX148" s="13" t="s">
        <v>85</v>
      </c>
      <c r="AY148" s="149" t="s">
        <v>113</v>
      </c>
    </row>
    <row r="149" spans="2:65" s="12" customFormat="1">
      <c r="B149" s="141"/>
      <c r="D149" s="137" t="s">
        <v>122</v>
      </c>
      <c r="F149" s="143" t="s">
        <v>144</v>
      </c>
      <c r="H149" s="144">
        <v>62</v>
      </c>
      <c r="I149" s="145"/>
      <c r="L149" s="141"/>
      <c r="M149" s="146"/>
      <c r="T149" s="147"/>
      <c r="AT149" s="142" t="s">
        <v>122</v>
      </c>
      <c r="AU149" s="142" t="s">
        <v>85</v>
      </c>
      <c r="AV149" s="12" t="s">
        <v>87</v>
      </c>
      <c r="AW149" s="12" t="s">
        <v>4</v>
      </c>
      <c r="AX149" s="12" t="s">
        <v>85</v>
      </c>
      <c r="AY149" s="142" t="s">
        <v>113</v>
      </c>
    </row>
    <row r="150" spans="2:65" s="1" customFormat="1" ht="44.25" customHeight="1">
      <c r="B150" s="30"/>
      <c r="C150" s="124" t="s">
        <v>118</v>
      </c>
      <c r="D150" s="124" t="s">
        <v>114</v>
      </c>
      <c r="E150" s="125" t="s">
        <v>145</v>
      </c>
      <c r="F150" s="126" t="s">
        <v>146</v>
      </c>
      <c r="G150" s="127" t="s">
        <v>117</v>
      </c>
      <c r="H150" s="128">
        <v>40</v>
      </c>
      <c r="I150" s="129"/>
      <c r="J150" s="130">
        <f>ROUND(I150*H150,2)</f>
        <v>0</v>
      </c>
      <c r="K150" s="126" t="s">
        <v>443</v>
      </c>
      <c r="L150" s="30"/>
      <c r="M150" s="131" t="s">
        <v>1</v>
      </c>
      <c r="N150" s="132" t="s">
        <v>43</v>
      </c>
      <c r="P150" s="133">
        <f>O150*H150</f>
        <v>0</v>
      </c>
      <c r="Q150" s="133">
        <v>0</v>
      </c>
      <c r="R150" s="133">
        <f>Q150*H150</f>
        <v>0</v>
      </c>
      <c r="S150" s="133">
        <v>0</v>
      </c>
      <c r="T150" s="134">
        <f>S150*H150</f>
        <v>0</v>
      </c>
      <c r="AR150" s="135" t="s">
        <v>118</v>
      </c>
      <c r="AT150" s="135" t="s">
        <v>114</v>
      </c>
      <c r="AU150" s="135" t="s">
        <v>85</v>
      </c>
      <c r="AY150" s="15" t="s">
        <v>113</v>
      </c>
      <c r="BE150" s="136">
        <f>IF(N150="základní",J150,0)</f>
        <v>0</v>
      </c>
      <c r="BF150" s="136">
        <f>IF(N150="snížená",J150,0)</f>
        <v>0</v>
      </c>
      <c r="BG150" s="136">
        <f>IF(N150="zákl. přenesená",J150,0)</f>
        <v>0</v>
      </c>
      <c r="BH150" s="136">
        <f>IF(N150="sníž. přenesená",J150,0)</f>
        <v>0</v>
      </c>
      <c r="BI150" s="136">
        <f>IF(N150="nulová",J150,0)</f>
        <v>0</v>
      </c>
      <c r="BJ150" s="15" t="s">
        <v>85</v>
      </c>
      <c r="BK150" s="136">
        <f>ROUND(I150*H150,2)</f>
        <v>0</v>
      </c>
      <c r="BL150" s="15" t="s">
        <v>118</v>
      </c>
      <c r="BM150" s="135" t="s">
        <v>147</v>
      </c>
    </row>
    <row r="151" spans="2:65" s="1" customFormat="1" ht="78">
      <c r="B151" s="30"/>
      <c r="D151" s="137" t="s">
        <v>120</v>
      </c>
      <c r="F151" s="138" t="s">
        <v>121</v>
      </c>
      <c r="I151" s="139"/>
      <c r="L151" s="30"/>
      <c r="M151" s="140"/>
      <c r="T151" s="54"/>
      <c r="AT151" s="15" t="s">
        <v>120</v>
      </c>
      <c r="AU151" s="15" t="s">
        <v>85</v>
      </c>
    </row>
    <row r="152" spans="2:65" s="12" customFormat="1">
      <c r="B152" s="141"/>
      <c r="D152" s="137" t="s">
        <v>122</v>
      </c>
      <c r="E152" s="142" t="s">
        <v>1</v>
      </c>
      <c r="F152" s="143" t="s">
        <v>133</v>
      </c>
      <c r="H152" s="144">
        <v>8</v>
      </c>
      <c r="I152" s="145"/>
      <c r="L152" s="141"/>
      <c r="M152" s="146"/>
      <c r="T152" s="147"/>
      <c r="AT152" s="142" t="s">
        <v>122</v>
      </c>
      <c r="AU152" s="142" t="s">
        <v>85</v>
      </c>
      <c r="AV152" s="12" t="s">
        <v>87</v>
      </c>
      <c r="AW152" s="12" t="s">
        <v>34</v>
      </c>
      <c r="AX152" s="12" t="s">
        <v>78</v>
      </c>
      <c r="AY152" s="142" t="s">
        <v>113</v>
      </c>
    </row>
    <row r="153" spans="2:65" s="12" customFormat="1">
      <c r="B153" s="141"/>
      <c r="D153" s="137" t="s">
        <v>122</v>
      </c>
      <c r="E153" s="142" t="s">
        <v>1</v>
      </c>
      <c r="F153" s="143" t="s">
        <v>148</v>
      </c>
      <c r="H153" s="144">
        <v>7</v>
      </c>
      <c r="I153" s="145"/>
      <c r="L153" s="141"/>
      <c r="M153" s="146"/>
      <c r="T153" s="147"/>
      <c r="AT153" s="142" t="s">
        <v>122</v>
      </c>
      <c r="AU153" s="142" t="s">
        <v>85</v>
      </c>
      <c r="AV153" s="12" t="s">
        <v>87</v>
      </c>
      <c r="AW153" s="12" t="s">
        <v>34</v>
      </c>
      <c r="AX153" s="12" t="s">
        <v>78</v>
      </c>
      <c r="AY153" s="142" t="s">
        <v>113</v>
      </c>
    </row>
    <row r="154" spans="2:65" s="12" customFormat="1">
      <c r="B154" s="141"/>
      <c r="D154" s="137" t="s">
        <v>122</v>
      </c>
      <c r="E154" s="142" t="s">
        <v>1</v>
      </c>
      <c r="F154" s="143" t="s">
        <v>126</v>
      </c>
      <c r="H154" s="144">
        <v>5</v>
      </c>
      <c r="I154" s="145"/>
      <c r="L154" s="141"/>
      <c r="M154" s="146"/>
      <c r="T154" s="147"/>
      <c r="AT154" s="142" t="s">
        <v>122</v>
      </c>
      <c r="AU154" s="142" t="s">
        <v>85</v>
      </c>
      <c r="AV154" s="12" t="s">
        <v>87</v>
      </c>
      <c r="AW154" s="12" t="s">
        <v>34</v>
      </c>
      <c r="AX154" s="12" t="s">
        <v>78</v>
      </c>
      <c r="AY154" s="142" t="s">
        <v>113</v>
      </c>
    </row>
    <row r="155" spans="2:65" s="13" customFormat="1">
      <c r="B155" s="148"/>
      <c r="D155" s="137" t="s">
        <v>122</v>
      </c>
      <c r="E155" s="149" t="s">
        <v>1</v>
      </c>
      <c r="F155" s="150" t="s">
        <v>127</v>
      </c>
      <c r="H155" s="151">
        <v>20</v>
      </c>
      <c r="I155" s="152"/>
      <c r="L155" s="148"/>
      <c r="M155" s="153"/>
      <c r="T155" s="154"/>
      <c r="AT155" s="149" t="s">
        <v>122</v>
      </c>
      <c r="AU155" s="149" t="s">
        <v>85</v>
      </c>
      <c r="AV155" s="13" t="s">
        <v>118</v>
      </c>
      <c r="AW155" s="13" t="s">
        <v>34</v>
      </c>
      <c r="AX155" s="13" t="s">
        <v>85</v>
      </c>
      <c r="AY155" s="149" t="s">
        <v>113</v>
      </c>
    </row>
    <row r="156" spans="2:65" s="12" customFormat="1">
      <c r="B156" s="141"/>
      <c r="D156" s="137" t="s">
        <v>122</v>
      </c>
      <c r="F156" s="143" t="s">
        <v>149</v>
      </c>
      <c r="H156" s="144">
        <v>40</v>
      </c>
      <c r="I156" s="145"/>
      <c r="L156" s="141"/>
      <c r="M156" s="146"/>
      <c r="T156" s="147"/>
      <c r="AT156" s="142" t="s">
        <v>122</v>
      </c>
      <c r="AU156" s="142" t="s">
        <v>85</v>
      </c>
      <c r="AV156" s="12" t="s">
        <v>87</v>
      </c>
      <c r="AW156" s="12" t="s">
        <v>4</v>
      </c>
      <c r="AX156" s="12" t="s">
        <v>85</v>
      </c>
      <c r="AY156" s="142" t="s">
        <v>113</v>
      </c>
    </row>
    <row r="157" spans="2:65" s="1" customFormat="1" ht="44.25" customHeight="1">
      <c r="B157" s="30"/>
      <c r="C157" s="124" t="s">
        <v>150</v>
      </c>
      <c r="D157" s="124" t="s">
        <v>114</v>
      </c>
      <c r="E157" s="125" t="s">
        <v>151</v>
      </c>
      <c r="F157" s="126" t="s">
        <v>152</v>
      </c>
      <c r="G157" s="127" t="s">
        <v>117</v>
      </c>
      <c r="H157" s="128">
        <v>44</v>
      </c>
      <c r="I157" s="129"/>
      <c r="J157" s="130">
        <f>ROUND(I157*H157,2)</f>
        <v>0</v>
      </c>
      <c r="K157" s="126" t="s">
        <v>443</v>
      </c>
      <c r="L157" s="30"/>
      <c r="M157" s="131" t="s">
        <v>1</v>
      </c>
      <c r="N157" s="132" t="s">
        <v>43</v>
      </c>
      <c r="P157" s="133">
        <f>O157*H157</f>
        <v>0</v>
      </c>
      <c r="Q157" s="133">
        <v>0</v>
      </c>
      <c r="R157" s="133">
        <f>Q157*H157</f>
        <v>0</v>
      </c>
      <c r="S157" s="133">
        <v>0</v>
      </c>
      <c r="T157" s="134">
        <f>S157*H157</f>
        <v>0</v>
      </c>
      <c r="AR157" s="135" t="s">
        <v>118</v>
      </c>
      <c r="AT157" s="135" t="s">
        <v>114</v>
      </c>
      <c r="AU157" s="135" t="s">
        <v>85</v>
      </c>
      <c r="AY157" s="15" t="s">
        <v>113</v>
      </c>
      <c r="BE157" s="136">
        <f>IF(N157="základní",J157,0)</f>
        <v>0</v>
      </c>
      <c r="BF157" s="136">
        <f>IF(N157="snížená",J157,0)</f>
        <v>0</v>
      </c>
      <c r="BG157" s="136">
        <f>IF(N157="zákl. přenesená",J157,0)</f>
        <v>0</v>
      </c>
      <c r="BH157" s="136">
        <f>IF(N157="sníž. přenesená",J157,0)</f>
        <v>0</v>
      </c>
      <c r="BI157" s="136">
        <f>IF(N157="nulová",J157,0)</f>
        <v>0</v>
      </c>
      <c r="BJ157" s="15" t="s">
        <v>85</v>
      </c>
      <c r="BK157" s="136">
        <f>ROUND(I157*H157,2)</f>
        <v>0</v>
      </c>
      <c r="BL157" s="15" t="s">
        <v>118</v>
      </c>
      <c r="BM157" s="135" t="s">
        <v>153</v>
      </c>
    </row>
    <row r="158" spans="2:65" s="1" customFormat="1" ht="78">
      <c r="B158" s="30"/>
      <c r="D158" s="137" t="s">
        <v>120</v>
      </c>
      <c r="F158" s="138" t="s">
        <v>121</v>
      </c>
      <c r="I158" s="139"/>
      <c r="L158" s="30"/>
      <c r="M158" s="140"/>
      <c r="T158" s="54"/>
      <c r="AT158" s="15" t="s">
        <v>120</v>
      </c>
      <c r="AU158" s="15" t="s">
        <v>85</v>
      </c>
    </row>
    <row r="159" spans="2:65" s="12" customFormat="1">
      <c r="B159" s="141"/>
      <c r="D159" s="137" t="s">
        <v>122</v>
      </c>
      <c r="E159" s="142" t="s">
        <v>1</v>
      </c>
      <c r="F159" s="143" t="s">
        <v>133</v>
      </c>
      <c r="H159" s="144">
        <v>8</v>
      </c>
      <c r="I159" s="145"/>
      <c r="L159" s="141"/>
      <c r="M159" s="146"/>
      <c r="T159" s="147"/>
      <c r="AT159" s="142" t="s">
        <v>122</v>
      </c>
      <c r="AU159" s="142" t="s">
        <v>85</v>
      </c>
      <c r="AV159" s="12" t="s">
        <v>87</v>
      </c>
      <c r="AW159" s="12" t="s">
        <v>34</v>
      </c>
      <c r="AX159" s="12" t="s">
        <v>78</v>
      </c>
      <c r="AY159" s="142" t="s">
        <v>113</v>
      </c>
    </row>
    <row r="160" spans="2:65" s="12" customFormat="1">
      <c r="B160" s="141"/>
      <c r="D160" s="137" t="s">
        <v>122</v>
      </c>
      <c r="E160" s="142" t="s">
        <v>1</v>
      </c>
      <c r="F160" s="143" t="s">
        <v>154</v>
      </c>
      <c r="H160" s="144">
        <v>11</v>
      </c>
      <c r="I160" s="145"/>
      <c r="L160" s="141"/>
      <c r="M160" s="146"/>
      <c r="T160" s="147"/>
      <c r="AT160" s="142" t="s">
        <v>122</v>
      </c>
      <c r="AU160" s="142" t="s">
        <v>85</v>
      </c>
      <c r="AV160" s="12" t="s">
        <v>87</v>
      </c>
      <c r="AW160" s="12" t="s">
        <v>34</v>
      </c>
      <c r="AX160" s="12" t="s">
        <v>78</v>
      </c>
      <c r="AY160" s="142" t="s">
        <v>113</v>
      </c>
    </row>
    <row r="161" spans="2:65" s="12" customFormat="1">
      <c r="B161" s="141"/>
      <c r="D161" s="137" t="s">
        <v>122</v>
      </c>
      <c r="E161" s="142" t="s">
        <v>1</v>
      </c>
      <c r="F161" s="143" t="s">
        <v>135</v>
      </c>
      <c r="H161" s="144">
        <v>3</v>
      </c>
      <c r="I161" s="145"/>
      <c r="L161" s="141"/>
      <c r="M161" s="146"/>
      <c r="T161" s="147"/>
      <c r="AT161" s="142" t="s">
        <v>122</v>
      </c>
      <c r="AU161" s="142" t="s">
        <v>85</v>
      </c>
      <c r="AV161" s="12" t="s">
        <v>87</v>
      </c>
      <c r="AW161" s="12" t="s">
        <v>34</v>
      </c>
      <c r="AX161" s="12" t="s">
        <v>78</v>
      </c>
      <c r="AY161" s="142" t="s">
        <v>113</v>
      </c>
    </row>
    <row r="162" spans="2:65" s="13" customFormat="1">
      <c r="B162" s="148"/>
      <c r="D162" s="137" t="s">
        <v>122</v>
      </c>
      <c r="E162" s="149" t="s">
        <v>1</v>
      </c>
      <c r="F162" s="150" t="s">
        <v>127</v>
      </c>
      <c r="H162" s="151">
        <v>22</v>
      </c>
      <c r="I162" s="152"/>
      <c r="L162" s="148"/>
      <c r="M162" s="153"/>
      <c r="T162" s="154"/>
      <c r="AT162" s="149" t="s">
        <v>122</v>
      </c>
      <c r="AU162" s="149" t="s">
        <v>85</v>
      </c>
      <c r="AV162" s="13" t="s">
        <v>118</v>
      </c>
      <c r="AW162" s="13" t="s">
        <v>34</v>
      </c>
      <c r="AX162" s="13" t="s">
        <v>85</v>
      </c>
      <c r="AY162" s="149" t="s">
        <v>113</v>
      </c>
    </row>
    <row r="163" spans="2:65" s="12" customFormat="1">
      <c r="B163" s="141"/>
      <c r="D163" s="137" t="s">
        <v>122</v>
      </c>
      <c r="F163" s="143" t="s">
        <v>155</v>
      </c>
      <c r="H163" s="144">
        <v>44</v>
      </c>
      <c r="I163" s="145"/>
      <c r="L163" s="141"/>
      <c r="M163" s="146"/>
      <c r="T163" s="147"/>
      <c r="AT163" s="142" t="s">
        <v>122</v>
      </c>
      <c r="AU163" s="142" t="s">
        <v>85</v>
      </c>
      <c r="AV163" s="12" t="s">
        <v>87</v>
      </c>
      <c r="AW163" s="12" t="s">
        <v>4</v>
      </c>
      <c r="AX163" s="12" t="s">
        <v>85</v>
      </c>
      <c r="AY163" s="142" t="s">
        <v>113</v>
      </c>
    </row>
    <row r="164" spans="2:65" s="1" customFormat="1" ht="44.25" customHeight="1">
      <c r="B164" s="30"/>
      <c r="C164" s="124" t="s">
        <v>156</v>
      </c>
      <c r="D164" s="124" t="s">
        <v>114</v>
      </c>
      <c r="E164" s="125" t="s">
        <v>157</v>
      </c>
      <c r="F164" s="126" t="s">
        <v>158</v>
      </c>
      <c r="G164" s="127" t="s">
        <v>117</v>
      </c>
      <c r="H164" s="128">
        <v>38</v>
      </c>
      <c r="I164" s="129"/>
      <c r="J164" s="130">
        <f>ROUND(I164*H164,2)</f>
        <v>0</v>
      </c>
      <c r="K164" s="126" t="s">
        <v>443</v>
      </c>
      <c r="L164" s="30"/>
      <c r="M164" s="131" t="s">
        <v>1</v>
      </c>
      <c r="N164" s="132" t="s">
        <v>43</v>
      </c>
      <c r="P164" s="133">
        <f>O164*H164</f>
        <v>0</v>
      </c>
      <c r="Q164" s="133">
        <v>0</v>
      </c>
      <c r="R164" s="133">
        <f>Q164*H164</f>
        <v>0</v>
      </c>
      <c r="S164" s="133">
        <v>0</v>
      </c>
      <c r="T164" s="134">
        <f>S164*H164</f>
        <v>0</v>
      </c>
      <c r="AR164" s="135" t="s">
        <v>118</v>
      </c>
      <c r="AT164" s="135" t="s">
        <v>114</v>
      </c>
      <c r="AU164" s="135" t="s">
        <v>85</v>
      </c>
      <c r="AY164" s="15" t="s">
        <v>113</v>
      </c>
      <c r="BE164" s="136">
        <f>IF(N164="základní",J164,0)</f>
        <v>0</v>
      </c>
      <c r="BF164" s="136">
        <f>IF(N164="snížená",J164,0)</f>
        <v>0</v>
      </c>
      <c r="BG164" s="136">
        <f>IF(N164="zákl. přenesená",J164,0)</f>
        <v>0</v>
      </c>
      <c r="BH164" s="136">
        <f>IF(N164="sníž. přenesená",J164,0)</f>
        <v>0</v>
      </c>
      <c r="BI164" s="136">
        <f>IF(N164="nulová",J164,0)</f>
        <v>0</v>
      </c>
      <c r="BJ164" s="15" t="s">
        <v>85</v>
      </c>
      <c r="BK164" s="136">
        <f>ROUND(I164*H164,2)</f>
        <v>0</v>
      </c>
      <c r="BL164" s="15" t="s">
        <v>118</v>
      </c>
      <c r="BM164" s="135" t="s">
        <v>159</v>
      </c>
    </row>
    <row r="165" spans="2:65" s="1" customFormat="1" ht="78">
      <c r="B165" s="30"/>
      <c r="D165" s="137" t="s">
        <v>120</v>
      </c>
      <c r="F165" s="138" t="s">
        <v>121</v>
      </c>
      <c r="I165" s="139"/>
      <c r="L165" s="30"/>
      <c r="M165" s="140"/>
      <c r="T165" s="54"/>
      <c r="AT165" s="15" t="s">
        <v>120</v>
      </c>
      <c r="AU165" s="15" t="s">
        <v>85</v>
      </c>
    </row>
    <row r="166" spans="2:65" s="12" customFormat="1">
      <c r="B166" s="141"/>
      <c r="D166" s="137" t="s">
        <v>122</v>
      </c>
      <c r="E166" s="142" t="s">
        <v>1</v>
      </c>
      <c r="F166" s="143" t="s">
        <v>141</v>
      </c>
      <c r="H166" s="144">
        <v>5</v>
      </c>
      <c r="I166" s="145"/>
      <c r="L166" s="141"/>
      <c r="M166" s="146"/>
      <c r="T166" s="147"/>
      <c r="AT166" s="142" t="s">
        <v>122</v>
      </c>
      <c r="AU166" s="142" t="s">
        <v>85</v>
      </c>
      <c r="AV166" s="12" t="s">
        <v>87</v>
      </c>
      <c r="AW166" s="12" t="s">
        <v>34</v>
      </c>
      <c r="AX166" s="12" t="s">
        <v>78</v>
      </c>
      <c r="AY166" s="142" t="s">
        <v>113</v>
      </c>
    </row>
    <row r="167" spans="2:65" s="12" customFormat="1">
      <c r="B167" s="141"/>
      <c r="D167" s="137" t="s">
        <v>122</v>
      </c>
      <c r="E167" s="142" t="s">
        <v>1</v>
      </c>
      <c r="F167" s="143" t="s">
        <v>134</v>
      </c>
      <c r="H167" s="144">
        <v>10</v>
      </c>
      <c r="I167" s="145"/>
      <c r="L167" s="141"/>
      <c r="M167" s="146"/>
      <c r="T167" s="147"/>
      <c r="AT167" s="142" t="s">
        <v>122</v>
      </c>
      <c r="AU167" s="142" t="s">
        <v>85</v>
      </c>
      <c r="AV167" s="12" t="s">
        <v>87</v>
      </c>
      <c r="AW167" s="12" t="s">
        <v>34</v>
      </c>
      <c r="AX167" s="12" t="s">
        <v>78</v>
      </c>
      <c r="AY167" s="142" t="s">
        <v>113</v>
      </c>
    </row>
    <row r="168" spans="2:65" s="12" customFormat="1">
      <c r="B168" s="141"/>
      <c r="D168" s="137" t="s">
        <v>122</v>
      </c>
      <c r="E168" s="142" t="s">
        <v>1</v>
      </c>
      <c r="F168" s="143" t="s">
        <v>160</v>
      </c>
      <c r="H168" s="144">
        <v>2</v>
      </c>
      <c r="I168" s="145"/>
      <c r="L168" s="141"/>
      <c r="M168" s="146"/>
      <c r="T168" s="147"/>
      <c r="AT168" s="142" t="s">
        <v>122</v>
      </c>
      <c r="AU168" s="142" t="s">
        <v>85</v>
      </c>
      <c r="AV168" s="12" t="s">
        <v>87</v>
      </c>
      <c r="AW168" s="12" t="s">
        <v>34</v>
      </c>
      <c r="AX168" s="12" t="s">
        <v>78</v>
      </c>
      <c r="AY168" s="142" t="s">
        <v>113</v>
      </c>
    </row>
    <row r="169" spans="2:65" s="12" customFormat="1">
      <c r="B169" s="141"/>
      <c r="D169" s="137" t="s">
        <v>122</v>
      </c>
      <c r="E169" s="142" t="s">
        <v>1</v>
      </c>
      <c r="F169" s="143" t="s">
        <v>161</v>
      </c>
      <c r="H169" s="144">
        <v>2</v>
      </c>
      <c r="I169" s="145"/>
      <c r="L169" s="141"/>
      <c r="M169" s="146"/>
      <c r="T169" s="147"/>
      <c r="AT169" s="142" t="s">
        <v>122</v>
      </c>
      <c r="AU169" s="142" t="s">
        <v>85</v>
      </c>
      <c r="AV169" s="12" t="s">
        <v>87</v>
      </c>
      <c r="AW169" s="12" t="s">
        <v>34</v>
      </c>
      <c r="AX169" s="12" t="s">
        <v>78</v>
      </c>
      <c r="AY169" s="142" t="s">
        <v>113</v>
      </c>
    </row>
    <row r="170" spans="2:65" s="13" customFormat="1">
      <c r="B170" s="148"/>
      <c r="D170" s="137" t="s">
        <v>122</v>
      </c>
      <c r="E170" s="149" t="s">
        <v>1</v>
      </c>
      <c r="F170" s="150" t="s">
        <v>127</v>
      </c>
      <c r="H170" s="151">
        <v>19</v>
      </c>
      <c r="I170" s="152"/>
      <c r="L170" s="148"/>
      <c r="M170" s="153"/>
      <c r="T170" s="154"/>
      <c r="AT170" s="149" t="s">
        <v>122</v>
      </c>
      <c r="AU170" s="149" t="s">
        <v>85</v>
      </c>
      <c r="AV170" s="13" t="s">
        <v>118</v>
      </c>
      <c r="AW170" s="13" t="s">
        <v>34</v>
      </c>
      <c r="AX170" s="13" t="s">
        <v>85</v>
      </c>
      <c r="AY170" s="149" t="s">
        <v>113</v>
      </c>
    </row>
    <row r="171" spans="2:65" s="12" customFormat="1">
      <c r="B171" s="141"/>
      <c r="D171" s="137" t="s">
        <v>122</v>
      </c>
      <c r="F171" s="143" t="s">
        <v>162</v>
      </c>
      <c r="H171" s="144">
        <v>38</v>
      </c>
      <c r="I171" s="145"/>
      <c r="L171" s="141"/>
      <c r="M171" s="146"/>
      <c r="T171" s="147"/>
      <c r="AT171" s="142" t="s">
        <v>122</v>
      </c>
      <c r="AU171" s="142" t="s">
        <v>85</v>
      </c>
      <c r="AV171" s="12" t="s">
        <v>87</v>
      </c>
      <c r="AW171" s="12" t="s">
        <v>4</v>
      </c>
      <c r="AX171" s="12" t="s">
        <v>85</v>
      </c>
      <c r="AY171" s="142" t="s">
        <v>113</v>
      </c>
    </row>
    <row r="172" spans="2:65" s="1" customFormat="1" ht="44.25" customHeight="1">
      <c r="B172" s="30"/>
      <c r="C172" s="124" t="s">
        <v>163</v>
      </c>
      <c r="D172" s="124" t="s">
        <v>114</v>
      </c>
      <c r="E172" s="125" t="s">
        <v>164</v>
      </c>
      <c r="F172" s="126" t="s">
        <v>165</v>
      </c>
      <c r="G172" s="127" t="s">
        <v>117</v>
      </c>
      <c r="H172" s="128">
        <v>20</v>
      </c>
      <c r="I172" s="129"/>
      <c r="J172" s="130">
        <f>ROUND(I172*H172,2)</f>
        <v>0</v>
      </c>
      <c r="K172" s="126" t="s">
        <v>443</v>
      </c>
      <c r="L172" s="30"/>
      <c r="M172" s="131" t="s">
        <v>1</v>
      </c>
      <c r="N172" s="132" t="s">
        <v>43</v>
      </c>
      <c r="P172" s="133">
        <f>O172*H172</f>
        <v>0</v>
      </c>
      <c r="Q172" s="133">
        <v>0</v>
      </c>
      <c r="R172" s="133">
        <f>Q172*H172</f>
        <v>0</v>
      </c>
      <c r="S172" s="133">
        <v>0</v>
      </c>
      <c r="T172" s="134">
        <f>S172*H172</f>
        <v>0</v>
      </c>
      <c r="AR172" s="135" t="s">
        <v>118</v>
      </c>
      <c r="AT172" s="135" t="s">
        <v>114</v>
      </c>
      <c r="AU172" s="135" t="s">
        <v>85</v>
      </c>
      <c r="AY172" s="15" t="s">
        <v>113</v>
      </c>
      <c r="BE172" s="136">
        <f>IF(N172="základní",J172,0)</f>
        <v>0</v>
      </c>
      <c r="BF172" s="136">
        <f>IF(N172="snížená",J172,0)</f>
        <v>0</v>
      </c>
      <c r="BG172" s="136">
        <f>IF(N172="zákl. přenesená",J172,0)</f>
        <v>0</v>
      </c>
      <c r="BH172" s="136">
        <f>IF(N172="sníž. přenesená",J172,0)</f>
        <v>0</v>
      </c>
      <c r="BI172" s="136">
        <f>IF(N172="nulová",J172,0)</f>
        <v>0</v>
      </c>
      <c r="BJ172" s="15" t="s">
        <v>85</v>
      </c>
      <c r="BK172" s="136">
        <f>ROUND(I172*H172,2)</f>
        <v>0</v>
      </c>
      <c r="BL172" s="15" t="s">
        <v>118</v>
      </c>
      <c r="BM172" s="135" t="s">
        <v>166</v>
      </c>
    </row>
    <row r="173" spans="2:65" s="1" customFormat="1" ht="78">
      <c r="B173" s="30"/>
      <c r="D173" s="137" t="s">
        <v>120</v>
      </c>
      <c r="F173" s="138" t="s">
        <v>121</v>
      </c>
      <c r="I173" s="139"/>
      <c r="L173" s="30"/>
      <c r="M173" s="140"/>
      <c r="T173" s="54"/>
      <c r="AT173" s="15" t="s">
        <v>120</v>
      </c>
      <c r="AU173" s="15" t="s">
        <v>85</v>
      </c>
    </row>
    <row r="174" spans="2:65" s="12" customFormat="1">
      <c r="B174" s="141"/>
      <c r="D174" s="137" t="s">
        <v>122</v>
      </c>
      <c r="E174" s="142" t="s">
        <v>1</v>
      </c>
      <c r="F174" s="143" t="s">
        <v>133</v>
      </c>
      <c r="H174" s="144">
        <v>8</v>
      </c>
      <c r="I174" s="145"/>
      <c r="L174" s="141"/>
      <c r="M174" s="146"/>
      <c r="T174" s="147"/>
      <c r="AT174" s="142" t="s">
        <v>122</v>
      </c>
      <c r="AU174" s="142" t="s">
        <v>85</v>
      </c>
      <c r="AV174" s="12" t="s">
        <v>87</v>
      </c>
      <c r="AW174" s="12" t="s">
        <v>34</v>
      </c>
      <c r="AX174" s="12" t="s">
        <v>78</v>
      </c>
      <c r="AY174" s="142" t="s">
        <v>113</v>
      </c>
    </row>
    <row r="175" spans="2:65" s="12" customFormat="1">
      <c r="B175" s="141"/>
      <c r="D175" s="137" t="s">
        <v>122</v>
      </c>
      <c r="E175" s="142" t="s">
        <v>1</v>
      </c>
      <c r="F175" s="143" t="s">
        <v>167</v>
      </c>
      <c r="H175" s="144">
        <v>1</v>
      </c>
      <c r="I175" s="145"/>
      <c r="L175" s="141"/>
      <c r="M175" s="146"/>
      <c r="T175" s="147"/>
      <c r="AT175" s="142" t="s">
        <v>122</v>
      </c>
      <c r="AU175" s="142" t="s">
        <v>85</v>
      </c>
      <c r="AV175" s="12" t="s">
        <v>87</v>
      </c>
      <c r="AW175" s="12" t="s">
        <v>34</v>
      </c>
      <c r="AX175" s="12" t="s">
        <v>78</v>
      </c>
      <c r="AY175" s="142" t="s">
        <v>113</v>
      </c>
    </row>
    <row r="176" spans="2:65" s="12" customFormat="1">
      <c r="B176" s="141"/>
      <c r="D176" s="137" t="s">
        <v>122</v>
      </c>
      <c r="E176" s="142" t="s">
        <v>1</v>
      </c>
      <c r="F176" s="143" t="s">
        <v>168</v>
      </c>
      <c r="H176" s="144">
        <v>1</v>
      </c>
      <c r="I176" s="145"/>
      <c r="L176" s="141"/>
      <c r="M176" s="146"/>
      <c r="T176" s="147"/>
      <c r="AT176" s="142" t="s">
        <v>122</v>
      </c>
      <c r="AU176" s="142" t="s">
        <v>85</v>
      </c>
      <c r="AV176" s="12" t="s">
        <v>87</v>
      </c>
      <c r="AW176" s="12" t="s">
        <v>34</v>
      </c>
      <c r="AX176" s="12" t="s">
        <v>78</v>
      </c>
      <c r="AY176" s="142" t="s">
        <v>113</v>
      </c>
    </row>
    <row r="177" spans="2:65" s="13" customFormat="1">
      <c r="B177" s="148"/>
      <c r="D177" s="137" t="s">
        <v>122</v>
      </c>
      <c r="E177" s="149" t="s">
        <v>1</v>
      </c>
      <c r="F177" s="150" t="s">
        <v>127</v>
      </c>
      <c r="H177" s="151">
        <v>10</v>
      </c>
      <c r="I177" s="152"/>
      <c r="L177" s="148"/>
      <c r="M177" s="153"/>
      <c r="T177" s="154"/>
      <c r="AT177" s="149" t="s">
        <v>122</v>
      </c>
      <c r="AU177" s="149" t="s">
        <v>85</v>
      </c>
      <c r="AV177" s="13" t="s">
        <v>118</v>
      </c>
      <c r="AW177" s="13" t="s">
        <v>34</v>
      </c>
      <c r="AX177" s="13" t="s">
        <v>85</v>
      </c>
      <c r="AY177" s="149" t="s">
        <v>113</v>
      </c>
    </row>
    <row r="178" spans="2:65" s="12" customFormat="1">
      <c r="B178" s="141"/>
      <c r="D178" s="137" t="s">
        <v>122</v>
      </c>
      <c r="F178" s="143" t="s">
        <v>169</v>
      </c>
      <c r="H178" s="144">
        <v>20</v>
      </c>
      <c r="I178" s="145"/>
      <c r="L178" s="141"/>
      <c r="M178" s="146"/>
      <c r="T178" s="147"/>
      <c r="AT178" s="142" t="s">
        <v>122</v>
      </c>
      <c r="AU178" s="142" t="s">
        <v>85</v>
      </c>
      <c r="AV178" s="12" t="s">
        <v>87</v>
      </c>
      <c r="AW178" s="12" t="s">
        <v>4</v>
      </c>
      <c r="AX178" s="12" t="s">
        <v>85</v>
      </c>
      <c r="AY178" s="142" t="s">
        <v>113</v>
      </c>
    </row>
    <row r="179" spans="2:65" s="1" customFormat="1" ht="49.15" customHeight="1">
      <c r="B179" s="30"/>
      <c r="C179" s="124" t="s">
        <v>170</v>
      </c>
      <c r="D179" s="124" t="s">
        <v>114</v>
      </c>
      <c r="E179" s="125" t="s">
        <v>171</v>
      </c>
      <c r="F179" s="126" t="s">
        <v>172</v>
      </c>
      <c r="G179" s="127" t="s">
        <v>117</v>
      </c>
      <c r="H179" s="128">
        <v>2</v>
      </c>
      <c r="I179" s="129"/>
      <c r="J179" s="130">
        <f>ROUND(I179*H179,2)</f>
        <v>0</v>
      </c>
      <c r="K179" s="126" t="s">
        <v>443</v>
      </c>
      <c r="L179" s="30"/>
      <c r="M179" s="131" t="s">
        <v>1</v>
      </c>
      <c r="N179" s="132" t="s">
        <v>43</v>
      </c>
      <c r="P179" s="133">
        <f>O179*H179</f>
        <v>0</v>
      </c>
      <c r="Q179" s="133">
        <v>0</v>
      </c>
      <c r="R179" s="133">
        <f>Q179*H179</f>
        <v>0</v>
      </c>
      <c r="S179" s="133">
        <v>0</v>
      </c>
      <c r="T179" s="134">
        <f>S179*H179</f>
        <v>0</v>
      </c>
      <c r="AR179" s="135" t="s">
        <v>118</v>
      </c>
      <c r="AT179" s="135" t="s">
        <v>114</v>
      </c>
      <c r="AU179" s="135" t="s">
        <v>85</v>
      </c>
      <c r="AY179" s="15" t="s">
        <v>113</v>
      </c>
      <c r="BE179" s="136">
        <f>IF(N179="základní",J179,0)</f>
        <v>0</v>
      </c>
      <c r="BF179" s="136">
        <f>IF(N179="snížená",J179,0)</f>
        <v>0</v>
      </c>
      <c r="BG179" s="136">
        <f>IF(N179="zákl. přenesená",J179,0)</f>
        <v>0</v>
      </c>
      <c r="BH179" s="136">
        <f>IF(N179="sníž. přenesená",J179,0)</f>
        <v>0</v>
      </c>
      <c r="BI179" s="136">
        <f>IF(N179="nulová",J179,0)</f>
        <v>0</v>
      </c>
      <c r="BJ179" s="15" t="s">
        <v>85</v>
      </c>
      <c r="BK179" s="136">
        <f>ROUND(I179*H179,2)</f>
        <v>0</v>
      </c>
      <c r="BL179" s="15" t="s">
        <v>118</v>
      </c>
      <c r="BM179" s="135" t="s">
        <v>173</v>
      </c>
    </row>
    <row r="180" spans="2:65" s="1" customFormat="1" ht="78">
      <c r="B180" s="30"/>
      <c r="D180" s="137" t="s">
        <v>120</v>
      </c>
      <c r="F180" s="138" t="s">
        <v>121</v>
      </c>
      <c r="I180" s="139"/>
      <c r="L180" s="30"/>
      <c r="M180" s="140"/>
      <c r="T180" s="54"/>
      <c r="AT180" s="15" t="s">
        <v>120</v>
      </c>
      <c r="AU180" s="15" t="s">
        <v>85</v>
      </c>
    </row>
    <row r="181" spans="2:65" s="12" customFormat="1">
      <c r="B181" s="141"/>
      <c r="D181" s="137" t="s">
        <v>122</v>
      </c>
      <c r="E181" s="142" t="s">
        <v>1</v>
      </c>
      <c r="F181" s="143" t="s">
        <v>174</v>
      </c>
      <c r="H181" s="144">
        <v>1</v>
      </c>
      <c r="I181" s="145"/>
      <c r="L181" s="141"/>
      <c r="M181" s="146"/>
      <c r="T181" s="147"/>
      <c r="AT181" s="142" t="s">
        <v>122</v>
      </c>
      <c r="AU181" s="142" t="s">
        <v>85</v>
      </c>
      <c r="AV181" s="12" t="s">
        <v>87</v>
      </c>
      <c r="AW181" s="12" t="s">
        <v>34</v>
      </c>
      <c r="AX181" s="12" t="s">
        <v>78</v>
      </c>
      <c r="AY181" s="142" t="s">
        <v>113</v>
      </c>
    </row>
    <row r="182" spans="2:65" s="13" customFormat="1">
      <c r="B182" s="148"/>
      <c r="D182" s="137" t="s">
        <v>122</v>
      </c>
      <c r="E182" s="149" t="s">
        <v>1</v>
      </c>
      <c r="F182" s="150" t="s">
        <v>127</v>
      </c>
      <c r="H182" s="151">
        <v>1</v>
      </c>
      <c r="I182" s="152"/>
      <c r="L182" s="148"/>
      <c r="M182" s="153"/>
      <c r="T182" s="154"/>
      <c r="AT182" s="149" t="s">
        <v>122</v>
      </c>
      <c r="AU182" s="149" t="s">
        <v>85</v>
      </c>
      <c r="AV182" s="13" t="s">
        <v>118</v>
      </c>
      <c r="AW182" s="13" t="s">
        <v>34</v>
      </c>
      <c r="AX182" s="13" t="s">
        <v>85</v>
      </c>
      <c r="AY182" s="149" t="s">
        <v>113</v>
      </c>
    </row>
    <row r="183" spans="2:65" s="12" customFormat="1">
      <c r="B183" s="141"/>
      <c r="D183" s="137" t="s">
        <v>122</v>
      </c>
      <c r="F183" s="143" t="s">
        <v>175</v>
      </c>
      <c r="H183" s="144">
        <v>2</v>
      </c>
      <c r="I183" s="145"/>
      <c r="L183" s="141"/>
      <c r="M183" s="146"/>
      <c r="T183" s="147"/>
      <c r="AT183" s="142" t="s">
        <v>122</v>
      </c>
      <c r="AU183" s="142" t="s">
        <v>85</v>
      </c>
      <c r="AV183" s="12" t="s">
        <v>87</v>
      </c>
      <c r="AW183" s="12" t="s">
        <v>4</v>
      </c>
      <c r="AX183" s="12" t="s">
        <v>85</v>
      </c>
      <c r="AY183" s="142" t="s">
        <v>113</v>
      </c>
    </row>
    <row r="184" spans="2:65" s="11" customFormat="1" ht="25.9" customHeight="1">
      <c r="B184" s="114"/>
      <c r="D184" s="115" t="s">
        <v>77</v>
      </c>
      <c r="E184" s="116" t="s">
        <v>176</v>
      </c>
      <c r="F184" s="116" t="s">
        <v>177</v>
      </c>
      <c r="I184" s="117"/>
      <c r="J184" s="118">
        <f>BK184</f>
        <v>0</v>
      </c>
      <c r="L184" s="114"/>
      <c r="M184" s="119"/>
      <c r="P184" s="120">
        <f>P185+P232+P263</f>
        <v>0</v>
      </c>
      <c r="R184" s="120">
        <f>R185+R232+R263</f>
        <v>0</v>
      </c>
      <c r="T184" s="121">
        <f>T185+T232+T263</f>
        <v>0</v>
      </c>
      <c r="AR184" s="115" t="s">
        <v>85</v>
      </c>
      <c r="AT184" s="122" t="s">
        <v>77</v>
      </c>
      <c r="AU184" s="122" t="s">
        <v>78</v>
      </c>
      <c r="AY184" s="115" t="s">
        <v>113</v>
      </c>
      <c r="BK184" s="123">
        <f>BK185+BK232+BK263</f>
        <v>0</v>
      </c>
    </row>
    <row r="185" spans="2:65" s="11" customFormat="1" ht="22.9" customHeight="1">
      <c r="B185" s="114"/>
      <c r="D185" s="115" t="s">
        <v>77</v>
      </c>
      <c r="E185" s="155" t="s">
        <v>178</v>
      </c>
      <c r="F185" s="155" t="s">
        <v>179</v>
      </c>
      <c r="I185" s="117"/>
      <c r="J185" s="156">
        <f>BK185</f>
        <v>0</v>
      </c>
      <c r="L185" s="114"/>
      <c r="M185" s="119"/>
      <c r="P185" s="120">
        <f>SUM(P186:P231)</f>
        <v>0</v>
      </c>
      <c r="R185" s="120">
        <f>SUM(R186:R231)</f>
        <v>0</v>
      </c>
      <c r="T185" s="121">
        <f>SUM(T186:T231)</f>
        <v>0</v>
      </c>
      <c r="AR185" s="115" t="s">
        <v>85</v>
      </c>
      <c r="AT185" s="122" t="s">
        <v>77</v>
      </c>
      <c r="AU185" s="122" t="s">
        <v>85</v>
      </c>
      <c r="AY185" s="115" t="s">
        <v>113</v>
      </c>
      <c r="BK185" s="123">
        <f>SUM(BK186:BK231)</f>
        <v>0</v>
      </c>
    </row>
    <row r="186" spans="2:65" s="1" customFormat="1" ht="62.65" customHeight="1">
      <c r="B186" s="30"/>
      <c r="C186" s="124" t="s">
        <v>180</v>
      </c>
      <c r="D186" s="124" t="s">
        <v>114</v>
      </c>
      <c r="E186" s="125" t="s">
        <v>181</v>
      </c>
      <c r="F186" s="126" t="s">
        <v>182</v>
      </c>
      <c r="G186" s="127" t="s">
        <v>117</v>
      </c>
      <c r="H186" s="128">
        <v>340</v>
      </c>
      <c r="I186" s="129"/>
      <c r="J186" s="130">
        <f>ROUND(I186*H186,2)</f>
        <v>0</v>
      </c>
      <c r="K186" s="126" t="s">
        <v>443</v>
      </c>
      <c r="L186" s="30"/>
      <c r="M186" s="131" t="s">
        <v>1</v>
      </c>
      <c r="N186" s="132" t="s">
        <v>43</v>
      </c>
      <c r="P186" s="133">
        <f>O186*H186</f>
        <v>0</v>
      </c>
      <c r="Q186" s="133">
        <v>0</v>
      </c>
      <c r="R186" s="133">
        <f>Q186*H186</f>
        <v>0</v>
      </c>
      <c r="S186" s="133">
        <v>0</v>
      </c>
      <c r="T186" s="134">
        <f>S186*H186</f>
        <v>0</v>
      </c>
      <c r="AR186" s="135" t="s">
        <v>118</v>
      </c>
      <c r="AT186" s="135" t="s">
        <v>114</v>
      </c>
      <c r="AU186" s="135" t="s">
        <v>87</v>
      </c>
      <c r="AY186" s="15" t="s">
        <v>113</v>
      </c>
      <c r="BE186" s="136">
        <f>IF(N186="základní",J186,0)</f>
        <v>0</v>
      </c>
      <c r="BF186" s="136">
        <f>IF(N186="snížená",J186,0)</f>
        <v>0</v>
      </c>
      <c r="BG186" s="136">
        <f>IF(N186="zákl. přenesená",J186,0)</f>
        <v>0</v>
      </c>
      <c r="BH186" s="136">
        <f>IF(N186="sníž. přenesená",J186,0)</f>
        <v>0</v>
      </c>
      <c r="BI186" s="136">
        <f>IF(N186="nulová",J186,0)</f>
        <v>0</v>
      </c>
      <c r="BJ186" s="15" t="s">
        <v>85</v>
      </c>
      <c r="BK186" s="136">
        <f>ROUND(I186*H186,2)</f>
        <v>0</v>
      </c>
      <c r="BL186" s="15" t="s">
        <v>118</v>
      </c>
      <c r="BM186" s="135" t="s">
        <v>183</v>
      </c>
    </row>
    <row r="187" spans="2:65" s="1" customFormat="1" ht="78">
      <c r="B187" s="30"/>
      <c r="D187" s="137" t="s">
        <v>120</v>
      </c>
      <c r="F187" s="138" t="s">
        <v>121</v>
      </c>
      <c r="I187" s="139"/>
      <c r="L187" s="30"/>
      <c r="M187" s="140"/>
      <c r="T187" s="54"/>
      <c r="AT187" s="15" t="s">
        <v>120</v>
      </c>
      <c r="AU187" s="15" t="s">
        <v>87</v>
      </c>
    </row>
    <row r="188" spans="2:65" s="12" customFormat="1">
      <c r="B188" s="141"/>
      <c r="D188" s="137" t="s">
        <v>122</v>
      </c>
      <c r="E188" s="142" t="s">
        <v>1</v>
      </c>
      <c r="F188" s="143" t="s">
        <v>184</v>
      </c>
      <c r="H188" s="144">
        <v>18</v>
      </c>
      <c r="I188" s="145"/>
      <c r="L188" s="141"/>
      <c r="M188" s="146"/>
      <c r="T188" s="147"/>
      <c r="AT188" s="142" t="s">
        <v>122</v>
      </c>
      <c r="AU188" s="142" t="s">
        <v>87</v>
      </c>
      <c r="AV188" s="12" t="s">
        <v>87</v>
      </c>
      <c r="AW188" s="12" t="s">
        <v>34</v>
      </c>
      <c r="AX188" s="12" t="s">
        <v>78</v>
      </c>
      <c r="AY188" s="142" t="s">
        <v>113</v>
      </c>
    </row>
    <row r="189" spans="2:65" s="12" customFormat="1">
      <c r="B189" s="141"/>
      <c r="D189" s="137" t="s">
        <v>122</v>
      </c>
      <c r="E189" s="142" t="s">
        <v>1</v>
      </c>
      <c r="F189" s="143" t="s">
        <v>185</v>
      </c>
      <c r="H189" s="144">
        <v>60</v>
      </c>
      <c r="I189" s="145"/>
      <c r="L189" s="141"/>
      <c r="M189" s="146"/>
      <c r="T189" s="147"/>
      <c r="AT189" s="142" t="s">
        <v>122</v>
      </c>
      <c r="AU189" s="142" t="s">
        <v>87</v>
      </c>
      <c r="AV189" s="12" t="s">
        <v>87</v>
      </c>
      <c r="AW189" s="12" t="s">
        <v>34</v>
      </c>
      <c r="AX189" s="12" t="s">
        <v>78</v>
      </c>
      <c r="AY189" s="142" t="s">
        <v>113</v>
      </c>
    </row>
    <row r="190" spans="2:65" s="12" customFormat="1">
      <c r="B190" s="141"/>
      <c r="D190" s="137" t="s">
        <v>122</v>
      </c>
      <c r="E190" s="142" t="s">
        <v>1</v>
      </c>
      <c r="F190" s="143" t="s">
        <v>154</v>
      </c>
      <c r="H190" s="144">
        <v>11</v>
      </c>
      <c r="I190" s="145"/>
      <c r="L190" s="141"/>
      <c r="M190" s="146"/>
      <c r="T190" s="147"/>
      <c r="AT190" s="142" t="s">
        <v>122</v>
      </c>
      <c r="AU190" s="142" t="s">
        <v>87</v>
      </c>
      <c r="AV190" s="12" t="s">
        <v>87</v>
      </c>
      <c r="AW190" s="12" t="s">
        <v>34</v>
      </c>
      <c r="AX190" s="12" t="s">
        <v>78</v>
      </c>
      <c r="AY190" s="142" t="s">
        <v>113</v>
      </c>
    </row>
    <row r="191" spans="2:65" s="12" customFormat="1">
      <c r="B191" s="141"/>
      <c r="D191" s="137" t="s">
        <v>122</v>
      </c>
      <c r="E191" s="142" t="s">
        <v>1</v>
      </c>
      <c r="F191" s="143" t="s">
        <v>186</v>
      </c>
      <c r="H191" s="144">
        <v>47</v>
      </c>
      <c r="I191" s="145"/>
      <c r="L191" s="141"/>
      <c r="M191" s="146"/>
      <c r="T191" s="147"/>
      <c r="AT191" s="142" t="s">
        <v>122</v>
      </c>
      <c r="AU191" s="142" t="s">
        <v>87</v>
      </c>
      <c r="AV191" s="12" t="s">
        <v>87</v>
      </c>
      <c r="AW191" s="12" t="s">
        <v>34</v>
      </c>
      <c r="AX191" s="12" t="s">
        <v>78</v>
      </c>
      <c r="AY191" s="142" t="s">
        <v>113</v>
      </c>
    </row>
    <row r="192" spans="2:65" s="12" customFormat="1">
      <c r="B192" s="141"/>
      <c r="D192" s="137" t="s">
        <v>122</v>
      </c>
      <c r="E192" s="142" t="s">
        <v>1</v>
      </c>
      <c r="F192" s="143" t="s">
        <v>187</v>
      </c>
      <c r="H192" s="144">
        <v>14</v>
      </c>
      <c r="I192" s="145"/>
      <c r="L192" s="141"/>
      <c r="M192" s="146"/>
      <c r="T192" s="147"/>
      <c r="AT192" s="142" t="s">
        <v>122</v>
      </c>
      <c r="AU192" s="142" t="s">
        <v>87</v>
      </c>
      <c r="AV192" s="12" t="s">
        <v>87</v>
      </c>
      <c r="AW192" s="12" t="s">
        <v>34</v>
      </c>
      <c r="AX192" s="12" t="s">
        <v>78</v>
      </c>
      <c r="AY192" s="142" t="s">
        <v>113</v>
      </c>
    </row>
    <row r="193" spans="2:65" s="12" customFormat="1">
      <c r="B193" s="141"/>
      <c r="D193" s="137" t="s">
        <v>122</v>
      </c>
      <c r="E193" s="142" t="s">
        <v>1</v>
      </c>
      <c r="F193" s="143" t="s">
        <v>188</v>
      </c>
      <c r="H193" s="144">
        <v>20</v>
      </c>
      <c r="I193" s="145"/>
      <c r="L193" s="141"/>
      <c r="M193" s="146"/>
      <c r="T193" s="147"/>
      <c r="AT193" s="142" t="s">
        <v>122</v>
      </c>
      <c r="AU193" s="142" t="s">
        <v>87</v>
      </c>
      <c r="AV193" s="12" t="s">
        <v>87</v>
      </c>
      <c r="AW193" s="12" t="s">
        <v>34</v>
      </c>
      <c r="AX193" s="12" t="s">
        <v>78</v>
      </c>
      <c r="AY193" s="142" t="s">
        <v>113</v>
      </c>
    </row>
    <row r="194" spans="2:65" s="13" customFormat="1">
      <c r="B194" s="148"/>
      <c r="D194" s="137" t="s">
        <v>122</v>
      </c>
      <c r="E194" s="149" t="s">
        <v>1</v>
      </c>
      <c r="F194" s="150" t="s">
        <v>127</v>
      </c>
      <c r="H194" s="151">
        <v>170</v>
      </c>
      <c r="I194" s="152"/>
      <c r="L194" s="148"/>
      <c r="M194" s="153"/>
      <c r="T194" s="154"/>
      <c r="AT194" s="149" t="s">
        <v>122</v>
      </c>
      <c r="AU194" s="149" t="s">
        <v>87</v>
      </c>
      <c r="AV194" s="13" t="s">
        <v>118</v>
      </c>
      <c r="AW194" s="13" t="s">
        <v>34</v>
      </c>
      <c r="AX194" s="13" t="s">
        <v>85</v>
      </c>
      <c r="AY194" s="149" t="s">
        <v>113</v>
      </c>
    </row>
    <row r="195" spans="2:65" s="12" customFormat="1">
      <c r="B195" s="141"/>
      <c r="D195" s="137" t="s">
        <v>122</v>
      </c>
      <c r="F195" s="143" t="s">
        <v>189</v>
      </c>
      <c r="H195" s="144">
        <v>340</v>
      </c>
      <c r="I195" s="145"/>
      <c r="L195" s="141"/>
      <c r="M195" s="146"/>
      <c r="T195" s="147"/>
      <c r="AT195" s="142" t="s">
        <v>122</v>
      </c>
      <c r="AU195" s="142" t="s">
        <v>87</v>
      </c>
      <c r="AV195" s="12" t="s">
        <v>87</v>
      </c>
      <c r="AW195" s="12" t="s">
        <v>4</v>
      </c>
      <c r="AX195" s="12" t="s">
        <v>85</v>
      </c>
      <c r="AY195" s="142" t="s">
        <v>113</v>
      </c>
    </row>
    <row r="196" spans="2:65" s="1" customFormat="1" ht="62.65" customHeight="1">
      <c r="B196" s="30"/>
      <c r="C196" s="124" t="s">
        <v>190</v>
      </c>
      <c r="D196" s="124" t="s">
        <v>114</v>
      </c>
      <c r="E196" s="125" t="s">
        <v>191</v>
      </c>
      <c r="F196" s="126" t="s">
        <v>192</v>
      </c>
      <c r="G196" s="127" t="s">
        <v>117</v>
      </c>
      <c r="H196" s="128">
        <v>80</v>
      </c>
      <c r="I196" s="129"/>
      <c r="J196" s="130">
        <f>ROUND(I196*H196,2)</f>
        <v>0</v>
      </c>
      <c r="K196" s="126" t="s">
        <v>443</v>
      </c>
      <c r="L196" s="30"/>
      <c r="M196" s="131" t="s">
        <v>1</v>
      </c>
      <c r="N196" s="132" t="s">
        <v>43</v>
      </c>
      <c r="P196" s="133">
        <f>O196*H196</f>
        <v>0</v>
      </c>
      <c r="Q196" s="133">
        <v>0</v>
      </c>
      <c r="R196" s="133">
        <f>Q196*H196</f>
        <v>0</v>
      </c>
      <c r="S196" s="133">
        <v>0</v>
      </c>
      <c r="T196" s="134">
        <f>S196*H196</f>
        <v>0</v>
      </c>
      <c r="AR196" s="135" t="s">
        <v>118</v>
      </c>
      <c r="AT196" s="135" t="s">
        <v>114</v>
      </c>
      <c r="AU196" s="135" t="s">
        <v>87</v>
      </c>
      <c r="AY196" s="15" t="s">
        <v>113</v>
      </c>
      <c r="BE196" s="136">
        <f>IF(N196="základní",J196,0)</f>
        <v>0</v>
      </c>
      <c r="BF196" s="136">
        <f>IF(N196="snížená",J196,0)</f>
        <v>0</v>
      </c>
      <c r="BG196" s="136">
        <f>IF(N196="zákl. přenesená",J196,0)</f>
        <v>0</v>
      </c>
      <c r="BH196" s="136">
        <f>IF(N196="sníž. přenesená",J196,0)</f>
        <v>0</v>
      </c>
      <c r="BI196" s="136">
        <f>IF(N196="nulová",J196,0)</f>
        <v>0</v>
      </c>
      <c r="BJ196" s="15" t="s">
        <v>85</v>
      </c>
      <c r="BK196" s="136">
        <f>ROUND(I196*H196,2)</f>
        <v>0</v>
      </c>
      <c r="BL196" s="15" t="s">
        <v>118</v>
      </c>
      <c r="BM196" s="135" t="s">
        <v>193</v>
      </c>
    </row>
    <row r="197" spans="2:65" s="1" customFormat="1" ht="78">
      <c r="B197" s="30"/>
      <c r="D197" s="137" t="s">
        <v>120</v>
      </c>
      <c r="F197" s="138" t="s">
        <v>121</v>
      </c>
      <c r="I197" s="139"/>
      <c r="L197" s="30"/>
      <c r="M197" s="140"/>
      <c r="T197" s="54"/>
      <c r="AT197" s="15" t="s">
        <v>120</v>
      </c>
      <c r="AU197" s="15" t="s">
        <v>87</v>
      </c>
    </row>
    <row r="198" spans="2:65" s="12" customFormat="1">
      <c r="B198" s="141"/>
      <c r="D198" s="137" t="s">
        <v>122</v>
      </c>
      <c r="E198" s="142" t="s">
        <v>1</v>
      </c>
      <c r="F198" s="143" t="s">
        <v>194</v>
      </c>
      <c r="H198" s="144">
        <v>12</v>
      </c>
      <c r="I198" s="145"/>
      <c r="L198" s="141"/>
      <c r="M198" s="146"/>
      <c r="T198" s="147"/>
      <c r="AT198" s="142" t="s">
        <v>122</v>
      </c>
      <c r="AU198" s="142" t="s">
        <v>87</v>
      </c>
      <c r="AV198" s="12" t="s">
        <v>87</v>
      </c>
      <c r="AW198" s="12" t="s">
        <v>34</v>
      </c>
      <c r="AX198" s="12" t="s">
        <v>78</v>
      </c>
      <c r="AY198" s="142" t="s">
        <v>113</v>
      </c>
    </row>
    <row r="199" spans="2:65" s="12" customFormat="1">
      <c r="B199" s="141"/>
      <c r="D199" s="137" t="s">
        <v>122</v>
      </c>
      <c r="E199" s="142" t="s">
        <v>1</v>
      </c>
      <c r="F199" s="143" t="s">
        <v>195</v>
      </c>
      <c r="H199" s="144">
        <v>6</v>
      </c>
      <c r="I199" s="145"/>
      <c r="L199" s="141"/>
      <c r="M199" s="146"/>
      <c r="T199" s="147"/>
      <c r="AT199" s="142" t="s">
        <v>122</v>
      </c>
      <c r="AU199" s="142" t="s">
        <v>87</v>
      </c>
      <c r="AV199" s="12" t="s">
        <v>87</v>
      </c>
      <c r="AW199" s="12" t="s">
        <v>34</v>
      </c>
      <c r="AX199" s="12" t="s">
        <v>78</v>
      </c>
      <c r="AY199" s="142" t="s">
        <v>113</v>
      </c>
    </row>
    <row r="200" spans="2:65" s="12" customFormat="1">
      <c r="B200" s="141"/>
      <c r="D200" s="137" t="s">
        <v>122</v>
      </c>
      <c r="E200" s="142" t="s">
        <v>1</v>
      </c>
      <c r="F200" s="143" t="s">
        <v>196</v>
      </c>
      <c r="H200" s="144">
        <v>2</v>
      </c>
      <c r="I200" s="145"/>
      <c r="L200" s="141"/>
      <c r="M200" s="146"/>
      <c r="T200" s="147"/>
      <c r="AT200" s="142" t="s">
        <v>122</v>
      </c>
      <c r="AU200" s="142" t="s">
        <v>87</v>
      </c>
      <c r="AV200" s="12" t="s">
        <v>87</v>
      </c>
      <c r="AW200" s="12" t="s">
        <v>34</v>
      </c>
      <c r="AX200" s="12" t="s">
        <v>78</v>
      </c>
      <c r="AY200" s="142" t="s">
        <v>113</v>
      </c>
    </row>
    <row r="201" spans="2:65" s="12" customFormat="1">
      <c r="B201" s="141"/>
      <c r="D201" s="137" t="s">
        <v>122</v>
      </c>
      <c r="E201" s="142" t="s">
        <v>1</v>
      </c>
      <c r="F201" s="143" t="s">
        <v>197</v>
      </c>
      <c r="H201" s="144">
        <v>15</v>
      </c>
      <c r="I201" s="145"/>
      <c r="L201" s="141"/>
      <c r="M201" s="146"/>
      <c r="T201" s="147"/>
      <c r="AT201" s="142" t="s">
        <v>122</v>
      </c>
      <c r="AU201" s="142" t="s">
        <v>87</v>
      </c>
      <c r="AV201" s="12" t="s">
        <v>87</v>
      </c>
      <c r="AW201" s="12" t="s">
        <v>34</v>
      </c>
      <c r="AX201" s="12" t="s">
        <v>78</v>
      </c>
      <c r="AY201" s="142" t="s">
        <v>113</v>
      </c>
    </row>
    <row r="202" spans="2:65" s="12" customFormat="1">
      <c r="B202" s="141"/>
      <c r="D202" s="137" t="s">
        <v>122</v>
      </c>
      <c r="E202" s="142" t="s">
        <v>1</v>
      </c>
      <c r="F202" s="143" t="s">
        <v>126</v>
      </c>
      <c r="H202" s="144">
        <v>5</v>
      </c>
      <c r="I202" s="145"/>
      <c r="L202" s="141"/>
      <c r="M202" s="146"/>
      <c r="T202" s="147"/>
      <c r="AT202" s="142" t="s">
        <v>122</v>
      </c>
      <c r="AU202" s="142" t="s">
        <v>87</v>
      </c>
      <c r="AV202" s="12" t="s">
        <v>87</v>
      </c>
      <c r="AW202" s="12" t="s">
        <v>34</v>
      </c>
      <c r="AX202" s="12" t="s">
        <v>78</v>
      </c>
      <c r="AY202" s="142" t="s">
        <v>113</v>
      </c>
    </row>
    <row r="203" spans="2:65" s="13" customFormat="1">
      <c r="B203" s="148"/>
      <c r="D203" s="137" t="s">
        <v>122</v>
      </c>
      <c r="E203" s="149" t="s">
        <v>1</v>
      </c>
      <c r="F203" s="150" t="s">
        <v>127</v>
      </c>
      <c r="H203" s="151">
        <v>40</v>
      </c>
      <c r="I203" s="152"/>
      <c r="L203" s="148"/>
      <c r="M203" s="153"/>
      <c r="T203" s="154"/>
      <c r="AT203" s="149" t="s">
        <v>122</v>
      </c>
      <c r="AU203" s="149" t="s">
        <v>87</v>
      </c>
      <c r="AV203" s="13" t="s">
        <v>118</v>
      </c>
      <c r="AW203" s="13" t="s">
        <v>34</v>
      </c>
      <c r="AX203" s="13" t="s">
        <v>85</v>
      </c>
      <c r="AY203" s="149" t="s">
        <v>113</v>
      </c>
    </row>
    <row r="204" spans="2:65" s="12" customFormat="1">
      <c r="B204" s="141"/>
      <c r="D204" s="137" t="s">
        <v>122</v>
      </c>
      <c r="F204" s="143" t="s">
        <v>198</v>
      </c>
      <c r="H204" s="144">
        <v>80</v>
      </c>
      <c r="I204" s="145"/>
      <c r="L204" s="141"/>
      <c r="M204" s="146"/>
      <c r="T204" s="147"/>
      <c r="AT204" s="142" t="s">
        <v>122</v>
      </c>
      <c r="AU204" s="142" t="s">
        <v>87</v>
      </c>
      <c r="AV204" s="12" t="s">
        <v>87</v>
      </c>
      <c r="AW204" s="12" t="s">
        <v>4</v>
      </c>
      <c r="AX204" s="12" t="s">
        <v>85</v>
      </c>
      <c r="AY204" s="142" t="s">
        <v>113</v>
      </c>
    </row>
    <row r="205" spans="2:65" s="1" customFormat="1" ht="62.65" customHeight="1">
      <c r="B205" s="30"/>
      <c r="C205" s="124" t="s">
        <v>199</v>
      </c>
      <c r="D205" s="124" t="s">
        <v>114</v>
      </c>
      <c r="E205" s="125" t="s">
        <v>200</v>
      </c>
      <c r="F205" s="126" t="s">
        <v>201</v>
      </c>
      <c r="G205" s="127" t="s">
        <v>117</v>
      </c>
      <c r="H205" s="128">
        <v>40</v>
      </c>
      <c r="I205" s="129"/>
      <c r="J205" s="130">
        <f>ROUND(I205*H205,2)</f>
        <v>0</v>
      </c>
      <c r="K205" s="126" t="s">
        <v>443</v>
      </c>
      <c r="L205" s="30"/>
      <c r="M205" s="131" t="s">
        <v>1</v>
      </c>
      <c r="N205" s="132" t="s">
        <v>43</v>
      </c>
      <c r="P205" s="133">
        <f>O205*H205</f>
        <v>0</v>
      </c>
      <c r="Q205" s="133">
        <v>0</v>
      </c>
      <c r="R205" s="133">
        <f>Q205*H205</f>
        <v>0</v>
      </c>
      <c r="S205" s="133">
        <v>0</v>
      </c>
      <c r="T205" s="134">
        <f>S205*H205</f>
        <v>0</v>
      </c>
      <c r="AR205" s="135" t="s">
        <v>118</v>
      </c>
      <c r="AT205" s="135" t="s">
        <v>114</v>
      </c>
      <c r="AU205" s="135" t="s">
        <v>87</v>
      </c>
      <c r="AY205" s="15" t="s">
        <v>113</v>
      </c>
      <c r="BE205" s="136">
        <f>IF(N205="základní",J205,0)</f>
        <v>0</v>
      </c>
      <c r="BF205" s="136">
        <f>IF(N205="snížená",J205,0)</f>
        <v>0</v>
      </c>
      <c r="BG205" s="136">
        <f>IF(N205="zákl. přenesená",J205,0)</f>
        <v>0</v>
      </c>
      <c r="BH205" s="136">
        <f>IF(N205="sníž. přenesená",J205,0)</f>
        <v>0</v>
      </c>
      <c r="BI205" s="136">
        <f>IF(N205="nulová",J205,0)</f>
        <v>0</v>
      </c>
      <c r="BJ205" s="15" t="s">
        <v>85</v>
      </c>
      <c r="BK205" s="136">
        <f>ROUND(I205*H205,2)</f>
        <v>0</v>
      </c>
      <c r="BL205" s="15" t="s">
        <v>118</v>
      </c>
      <c r="BM205" s="135" t="s">
        <v>202</v>
      </c>
    </row>
    <row r="206" spans="2:65" s="1" customFormat="1" ht="78">
      <c r="B206" s="30"/>
      <c r="D206" s="137" t="s">
        <v>120</v>
      </c>
      <c r="F206" s="138" t="s">
        <v>121</v>
      </c>
      <c r="I206" s="139"/>
      <c r="L206" s="30"/>
      <c r="M206" s="140"/>
      <c r="T206" s="54"/>
      <c r="AT206" s="15" t="s">
        <v>120</v>
      </c>
      <c r="AU206" s="15" t="s">
        <v>87</v>
      </c>
    </row>
    <row r="207" spans="2:65" s="12" customFormat="1">
      <c r="B207" s="141"/>
      <c r="D207" s="137" t="s">
        <v>122</v>
      </c>
      <c r="E207" s="142" t="s">
        <v>1</v>
      </c>
      <c r="F207" s="143" t="s">
        <v>203</v>
      </c>
      <c r="H207" s="144">
        <v>2</v>
      </c>
      <c r="I207" s="145"/>
      <c r="L207" s="141"/>
      <c r="M207" s="146"/>
      <c r="T207" s="147"/>
      <c r="AT207" s="142" t="s">
        <v>122</v>
      </c>
      <c r="AU207" s="142" t="s">
        <v>87</v>
      </c>
      <c r="AV207" s="12" t="s">
        <v>87</v>
      </c>
      <c r="AW207" s="12" t="s">
        <v>34</v>
      </c>
      <c r="AX207" s="12" t="s">
        <v>78</v>
      </c>
      <c r="AY207" s="142" t="s">
        <v>113</v>
      </c>
    </row>
    <row r="208" spans="2:65" s="12" customFormat="1">
      <c r="B208" s="141"/>
      <c r="D208" s="137" t="s">
        <v>122</v>
      </c>
      <c r="E208" s="142" t="s">
        <v>1</v>
      </c>
      <c r="F208" s="143" t="s">
        <v>204</v>
      </c>
      <c r="H208" s="144">
        <v>8</v>
      </c>
      <c r="I208" s="145"/>
      <c r="L208" s="141"/>
      <c r="M208" s="146"/>
      <c r="T208" s="147"/>
      <c r="AT208" s="142" t="s">
        <v>122</v>
      </c>
      <c r="AU208" s="142" t="s">
        <v>87</v>
      </c>
      <c r="AV208" s="12" t="s">
        <v>87</v>
      </c>
      <c r="AW208" s="12" t="s">
        <v>34</v>
      </c>
      <c r="AX208" s="12" t="s">
        <v>78</v>
      </c>
      <c r="AY208" s="142" t="s">
        <v>113</v>
      </c>
    </row>
    <row r="209" spans="2:65" s="12" customFormat="1">
      <c r="B209" s="141"/>
      <c r="D209" s="137" t="s">
        <v>122</v>
      </c>
      <c r="E209" s="142" t="s">
        <v>1</v>
      </c>
      <c r="F209" s="143" t="s">
        <v>205</v>
      </c>
      <c r="H209" s="144">
        <v>6</v>
      </c>
      <c r="I209" s="145"/>
      <c r="L209" s="141"/>
      <c r="M209" s="146"/>
      <c r="T209" s="147"/>
      <c r="AT209" s="142" t="s">
        <v>122</v>
      </c>
      <c r="AU209" s="142" t="s">
        <v>87</v>
      </c>
      <c r="AV209" s="12" t="s">
        <v>87</v>
      </c>
      <c r="AW209" s="12" t="s">
        <v>34</v>
      </c>
      <c r="AX209" s="12" t="s">
        <v>78</v>
      </c>
      <c r="AY209" s="142" t="s">
        <v>113</v>
      </c>
    </row>
    <row r="210" spans="2:65" s="12" customFormat="1">
      <c r="B210" s="141"/>
      <c r="D210" s="137" t="s">
        <v>122</v>
      </c>
      <c r="E210" s="142" t="s">
        <v>1</v>
      </c>
      <c r="F210" s="143" t="s">
        <v>167</v>
      </c>
      <c r="H210" s="144">
        <v>1</v>
      </c>
      <c r="I210" s="145"/>
      <c r="L210" s="141"/>
      <c r="M210" s="146"/>
      <c r="T210" s="147"/>
      <c r="AT210" s="142" t="s">
        <v>122</v>
      </c>
      <c r="AU210" s="142" t="s">
        <v>87</v>
      </c>
      <c r="AV210" s="12" t="s">
        <v>87</v>
      </c>
      <c r="AW210" s="12" t="s">
        <v>34</v>
      </c>
      <c r="AX210" s="12" t="s">
        <v>78</v>
      </c>
      <c r="AY210" s="142" t="s">
        <v>113</v>
      </c>
    </row>
    <row r="211" spans="2:65" s="12" customFormat="1">
      <c r="B211" s="141"/>
      <c r="D211" s="137" t="s">
        <v>122</v>
      </c>
      <c r="E211" s="142" t="s">
        <v>1</v>
      </c>
      <c r="F211" s="143" t="s">
        <v>135</v>
      </c>
      <c r="H211" s="144">
        <v>3</v>
      </c>
      <c r="I211" s="145"/>
      <c r="L211" s="141"/>
      <c r="M211" s="146"/>
      <c r="T211" s="147"/>
      <c r="AT211" s="142" t="s">
        <v>122</v>
      </c>
      <c r="AU211" s="142" t="s">
        <v>87</v>
      </c>
      <c r="AV211" s="12" t="s">
        <v>87</v>
      </c>
      <c r="AW211" s="12" t="s">
        <v>34</v>
      </c>
      <c r="AX211" s="12" t="s">
        <v>78</v>
      </c>
      <c r="AY211" s="142" t="s">
        <v>113</v>
      </c>
    </row>
    <row r="212" spans="2:65" s="13" customFormat="1">
      <c r="B212" s="148"/>
      <c r="D212" s="137" t="s">
        <v>122</v>
      </c>
      <c r="E212" s="149" t="s">
        <v>1</v>
      </c>
      <c r="F212" s="150" t="s">
        <v>127</v>
      </c>
      <c r="H212" s="151">
        <v>20</v>
      </c>
      <c r="I212" s="152"/>
      <c r="L212" s="148"/>
      <c r="M212" s="153"/>
      <c r="T212" s="154"/>
      <c r="AT212" s="149" t="s">
        <v>122</v>
      </c>
      <c r="AU212" s="149" t="s">
        <v>87</v>
      </c>
      <c r="AV212" s="13" t="s">
        <v>118</v>
      </c>
      <c r="AW212" s="13" t="s">
        <v>34</v>
      </c>
      <c r="AX212" s="13" t="s">
        <v>85</v>
      </c>
      <c r="AY212" s="149" t="s">
        <v>113</v>
      </c>
    </row>
    <row r="213" spans="2:65" s="12" customFormat="1">
      <c r="B213" s="141"/>
      <c r="D213" s="137" t="s">
        <v>122</v>
      </c>
      <c r="F213" s="143" t="s">
        <v>149</v>
      </c>
      <c r="H213" s="144">
        <v>40</v>
      </c>
      <c r="I213" s="145"/>
      <c r="L213" s="141"/>
      <c r="M213" s="146"/>
      <c r="T213" s="147"/>
      <c r="AT213" s="142" t="s">
        <v>122</v>
      </c>
      <c r="AU213" s="142" t="s">
        <v>87</v>
      </c>
      <c r="AV213" s="12" t="s">
        <v>87</v>
      </c>
      <c r="AW213" s="12" t="s">
        <v>4</v>
      </c>
      <c r="AX213" s="12" t="s">
        <v>85</v>
      </c>
      <c r="AY213" s="142" t="s">
        <v>113</v>
      </c>
    </row>
    <row r="214" spans="2:65" s="1" customFormat="1" ht="62.65" customHeight="1">
      <c r="B214" s="30"/>
      <c r="C214" s="124" t="s">
        <v>206</v>
      </c>
      <c r="D214" s="124" t="s">
        <v>114</v>
      </c>
      <c r="E214" s="125" t="s">
        <v>207</v>
      </c>
      <c r="F214" s="126" t="s">
        <v>208</v>
      </c>
      <c r="G214" s="127" t="s">
        <v>117</v>
      </c>
      <c r="H214" s="128">
        <v>16</v>
      </c>
      <c r="I214" s="129"/>
      <c r="J214" s="130">
        <f>ROUND(I214*H214,2)</f>
        <v>0</v>
      </c>
      <c r="K214" s="126" t="s">
        <v>443</v>
      </c>
      <c r="L214" s="30"/>
      <c r="M214" s="131" t="s">
        <v>1</v>
      </c>
      <c r="N214" s="132" t="s">
        <v>43</v>
      </c>
      <c r="P214" s="133">
        <f>O214*H214</f>
        <v>0</v>
      </c>
      <c r="Q214" s="133">
        <v>0</v>
      </c>
      <c r="R214" s="133">
        <f>Q214*H214</f>
        <v>0</v>
      </c>
      <c r="S214" s="133">
        <v>0</v>
      </c>
      <c r="T214" s="134">
        <f>S214*H214</f>
        <v>0</v>
      </c>
      <c r="AR214" s="135" t="s">
        <v>118</v>
      </c>
      <c r="AT214" s="135" t="s">
        <v>114</v>
      </c>
      <c r="AU214" s="135" t="s">
        <v>87</v>
      </c>
      <c r="AY214" s="15" t="s">
        <v>113</v>
      </c>
      <c r="BE214" s="136">
        <f>IF(N214="základní",J214,0)</f>
        <v>0</v>
      </c>
      <c r="BF214" s="136">
        <f>IF(N214="snížená",J214,0)</f>
        <v>0</v>
      </c>
      <c r="BG214" s="136">
        <f>IF(N214="zákl. přenesená",J214,0)</f>
        <v>0</v>
      </c>
      <c r="BH214" s="136">
        <f>IF(N214="sníž. přenesená",J214,0)</f>
        <v>0</v>
      </c>
      <c r="BI214" s="136">
        <f>IF(N214="nulová",J214,0)</f>
        <v>0</v>
      </c>
      <c r="BJ214" s="15" t="s">
        <v>85</v>
      </c>
      <c r="BK214" s="136">
        <f>ROUND(I214*H214,2)</f>
        <v>0</v>
      </c>
      <c r="BL214" s="15" t="s">
        <v>118</v>
      </c>
      <c r="BM214" s="135" t="s">
        <v>209</v>
      </c>
    </row>
    <row r="215" spans="2:65" s="1" customFormat="1" ht="78">
      <c r="B215" s="30"/>
      <c r="D215" s="137" t="s">
        <v>120</v>
      </c>
      <c r="F215" s="138" t="s">
        <v>121</v>
      </c>
      <c r="I215" s="139"/>
      <c r="L215" s="30"/>
      <c r="M215" s="140"/>
      <c r="T215" s="54"/>
      <c r="AT215" s="15" t="s">
        <v>120</v>
      </c>
      <c r="AU215" s="15" t="s">
        <v>87</v>
      </c>
    </row>
    <row r="216" spans="2:65" s="12" customFormat="1">
      <c r="B216" s="141"/>
      <c r="D216" s="137" t="s">
        <v>122</v>
      </c>
      <c r="E216" s="142" t="s">
        <v>1</v>
      </c>
      <c r="F216" s="143" t="s">
        <v>203</v>
      </c>
      <c r="H216" s="144">
        <v>2</v>
      </c>
      <c r="I216" s="145"/>
      <c r="L216" s="141"/>
      <c r="M216" s="146"/>
      <c r="T216" s="147"/>
      <c r="AT216" s="142" t="s">
        <v>122</v>
      </c>
      <c r="AU216" s="142" t="s">
        <v>87</v>
      </c>
      <c r="AV216" s="12" t="s">
        <v>87</v>
      </c>
      <c r="AW216" s="12" t="s">
        <v>34</v>
      </c>
      <c r="AX216" s="12" t="s">
        <v>78</v>
      </c>
      <c r="AY216" s="142" t="s">
        <v>113</v>
      </c>
    </row>
    <row r="217" spans="2:65" s="12" customFormat="1">
      <c r="B217" s="141"/>
      <c r="D217" s="137" t="s">
        <v>122</v>
      </c>
      <c r="E217" s="142" t="s">
        <v>1</v>
      </c>
      <c r="F217" s="143" t="s">
        <v>210</v>
      </c>
      <c r="H217" s="144">
        <v>2</v>
      </c>
      <c r="I217" s="145"/>
      <c r="L217" s="141"/>
      <c r="M217" s="146"/>
      <c r="T217" s="147"/>
      <c r="AT217" s="142" t="s">
        <v>122</v>
      </c>
      <c r="AU217" s="142" t="s">
        <v>87</v>
      </c>
      <c r="AV217" s="12" t="s">
        <v>87</v>
      </c>
      <c r="AW217" s="12" t="s">
        <v>34</v>
      </c>
      <c r="AX217" s="12" t="s">
        <v>78</v>
      </c>
      <c r="AY217" s="142" t="s">
        <v>113</v>
      </c>
    </row>
    <row r="218" spans="2:65" s="12" customFormat="1">
      <c r="B218" s="141"/>
      <c r="D218" s="137" t="s">
        <v>122</v>
      </c>
      <c r="E218" s="142" t="s">
        <v>1</v>
      </c>
      <c r="F218" s="143" t="s">
        <v>211</v>
      </c>
      <c r="H218" s="144">
        <v>3</v>
      </c>
      <c r="I218" s="145"/>
      <c r="L218" s="141"/>
      <c r="M218" s="146"/>
      <c r="T218" s="147"/>
      <c r="AT218" s="142" t="s">
        <v>122</v>
      </c>
      <c r="AU218" s="142" t="s">
        <v>87</v>
      </c>
      <c r="AV218" s="12" t="s">
        <v>87</v>
      </c>
      <c r="AW218" s="12" t="s">
        <v>34</v>
      </c>
      <c r="AX218" s="12" t="s">
        <v>78</v>
      </c>
      <c r="AY218" s="142" t="s">
        <v>113</v>
      </c>
    </row>
    <row r="219" spans="2:65" s="12" customFormat="1">
      <c r="B219" s="141"/>
      <c r="D219" s="137" t="s">
        <v>122</v>
      </c>
      <c r="E219" s="142" t="s">
        <v>1</v>
      </c>
      <c r="F219" s="143" t="s">
        <v>168</v>
      </c>
      <c r="H219" s="144">
        <v>1</v>
      </c>
      <c r="I219" s="145"/>
      <c r="L219" s="141"/>
      <c r="M219" s="146"/>
      <c r="T219" s="147"/>
      <c r="AT219" s="142" t="s">
        <v>122</v>
      </c>
      <c r="AU219" s="142" t="s">
        <v>87</v>
      </c>
      <c r="AV219" s="12" t="s">
        <v>87</v>
      </c>
      <c r="AW219" s="12" t="s">
        <v>34</v>
      </c>
      <c r="AX219" s="12" t="s">
        <v>78</v>
      </c>
      <c r="AY219" s="142" t="s">
        <v>113</v>
      </c>
    </row>
    <row r="220" spans="2:65" s="13" customFormat="1">
      <c r="B220" s="148"/>
      <c r="D220" s="137" t="s">
        <v>122</v>
      </c>
      <c r="E220" s="149" t="s">
        <v>1</v>
      </c>
      <c r="F220" s="150" t="s">
        <v>127</v>
      </c>
      <c r="H220" s="151">
        <v>8</v>
      </c>
      <c r="I220" s="152"/>
      <c r="L220" s="148"/>
      <c r="M220" s="153"/>
      <c r="T220" s="154"/>
      <c r="AT220" s="149" t="s">
        <v>122</v>
      </c>
      <c r="AU220" s="149" t="s">
        <v>87</v>
      </c>
      <c r="AV220" s="13" t="s">
        <v>118</v>
      </c>
      <c r="AW220" s="13" t="s">
        <v>34</v>
      </c>
      <c r="AX220" s="13" t="s">
        <v>85</v>
      </c>
      <c r="AY220" s="149" t="s">
        <v>113</v>
      </c>
    </row>
    <row r="221" spans="2:65" s="12" customFormat="1">
      <c r="B221" s="141"/>
      <c r="D221" s="137" t="s">
        <v>122</v>
      </c>
      <c r="F221" s="143" t="s">
        <v>212</v>
      </c>
      <c r="H221" s="144">
        <v>16</v>
      </c>
      <c r="I221" s="145"/>
      <c r="L221" s="141"/>
      <c r="M221" s="146"/>
      <c r="T221" s="147"/>
      <c r="AT221" s="142" t="s">
        <v>122</v>
      </c>
      <c r="AU221" s="142" t="s">
        <v>87</v>
      </c>
      <c r="AV221" s="12" t="s">
        <v>87</v>
      </c>
      <c r="AW221" s="12" t="s">
        <v>4</v>
      </c>
      <c r="AX221" s="12" t="s">
        <v>85</v>
      </c>
      <c r="AY221" s="142" t="s">
        <v>113</v>
      </c>
    </row>
    <row r="222" spans="2:65" s="1" customFormat="1" ht="62.65" customHeight="1">
      <c r="B222" s="30"/>
      <c r="C222" s="124" t="s">
        <v>213</v>
      </c>
      <c r="D222" s="124" t="s">
        <v>114</v>
      </c>
      <c r="E222" s="125" t="s">
        <v>214</v>
      </c>
      <c r="F222" s="126" t="s">
        <v>215</v>
      </c>
      <c r="G222" s="127" t="s">
        <v>117</v>
      </c>
      <c r="H222" s="128">
        <v>2</v>
      </c>
      <c r="I222" s="129"/>
      <c r="J222" s="130">
        <f>ROUND(I222*H222,2)</f>
        <v>0</v>
      </c>
      <c r="K222" s="126" t="s">
        <v>443</v>
      </c>
      <c r="L222" s="30"/>
      <c r="M222" s="131" t="s">
        <v>1</v>
      </c>
      <c r="N222" s="132" t="s">
        <v>43</v>
      </c>
      <c r="P222" s="133">
        <f>O222*H222</f>
        <v>0</v>
      </c>
      <c r="Q222" s="133">
        <v>0</v>
      </c>
      <c r="R222" s="133">
        <f>Q222*H222</f>
        <v>0</v>
      </c>
      <c r="S222" s="133">
        <v>0</v>
      </c>
      <c r="T222" s="134">
        <f>S222*H222</f>
        <v>0</v>
      </c>
      <c r="AR222" s="135" t="s">
        <v>118</v>
      </c>
      <c r="AT222" s="135" t="s">
        <v>114</v>
      </c>
      <c r="AU222" s="135" t="s">
        <v>87</v>
      </c>
      <c r="AY222" s="15" t="s">
        <v>113</v>
      </c>
      <c r="BE222" s="136">
        <f>IF(N222="základní",J222,0)</f>
        <v>0</v>
      </c>
      <c r="BF222" s="136">
        <f>IF(N222="snížená",J222,0)</f>
        <v>0</v>
      </c>
      <c r="BG222" s="136">
        <f>IF(N222="zákl. přenesená",J222,0)</f>
        <v>0</v>
      </c>
      <c r="BH222" s="136">
        <f>IF(N222="sníž. přenesená",J222,0)</f>
        <v>0</v>
      </c>
      <c r="BI222" s="136">
        <f>IF(N222="nulová",J222,0)</f>
        <v>0</v>
      </c>
      <c r="BJ222" s="15" t="s">
        <v>85</v>
      </c>
      <c r="BK222" s="136">
        <f>ROUND(I222*H222,2)</f>
        <v>0</v>
      </c>
      <c r="BL222" s="15" t="s">
        <v>118</v>
      </c>
      <c r="BM222" s="135" t="s">
        <v>216</v>
      </c>
    </row>
    <row r="223" spans="2:65" s="1" customFormat="1" ht="78">
      <c r="B223" s="30"/>
      <c r="D223" s="137" t="s">
        <v>120</v>
      </c>
      <c r="F223" s="138" t="s">
        <v>121</v>
      </c>
      <c r="I223" s="139"/>
      <c r="L223" s="30"/>
      <c r="M223" s="140"/>
      <c r="T223" s="54"/>
      <c r="AT223" s="15" t="s">
        <v>120</v>
      </c>
      <c r="AU223" s="15" t="s">
        <v>87</v>
      </c>
    </row>
    <row r="224" spans="2:65" s="12" customFormat="1">
      <c r="B224" s="141"/>
      <c r="D224" s="137" t="s">
        <v>122</v>
      </c>
      <c r="E224" s="142" t="s">
        <v>1</v>
      </c>
      <c r="F224" s="143" t="s">
        <v>174</v>
      </c>
      <c r="H224" s="144">
        <v>1</v>
      </c>
      <c r="I224" s="145"/>
      <c r="L224" s="141"/>
      <c r="M224" s="146"/>
      <c r="T224" s="147"/>
      <c r="AT224" s="142" t="s">
        <v>122</v>
      </c>
      <c r="AU224" s="142" t="s">
        <v>87</v>
      </c>
      <c r="AV224" s="12" t="s">
        <v>87</v>
      </c>
      <c r="AW224" s="12" t="s">
        <v>34</v>
      </c>
      <c r="AX224" s="12" t="s">
        <v>78</v>
      </c>
      <c r="AY224" s="142" t="s">
        <v>113</v>
      </c>
    </row>
    <row r="225" spans="2:65" s="13" customFormat="1">
      <c r="B225" s="148"/>
      <c r="D225" s="137" t="s">
        <v>122</v>
      </c>
      <c r="E225" s="149" t="s">
        <v>1</v>
      </c>
      <c r="F225" s="150" t="s">
        <v>127</v>
      </c>
      <c r="H225" s="151">
        <v>1</v>
      </c>
      <c r="I225" s="152"/>
      <c r="L225" s="148"/>
      <c r="M225" s="153"/>
      <c r="T225" s="154"/>
      <c r="AT225" s="149" t="s">
        <v>122</v>
      </c>
      <c r="AU225" s="149" t="s">
        <v>87</v>
      </c>
      <c r="AV225" s="13" t="s">
        <v>118</v>
      </c>
      <c r="AW225" s="13" t="s">
        <v>34</v>
      </c>
      <c r="AX225" s="13" t="s">
        <v>85</v>
      </c>
      <c r="AY225" s="149" t="s">
        <v>113</v>
      </c>
    </row>
    <row r="226" spans="2:65" s="12" customFormat="1">
      <c r="B226" s="141"/>
      <c r="D226" s="137" t="s">
        <v>122</v>
      </c>
      <c r="F226" s="143" t="s">
        <v>175</v>
      </c>
      <c r="H226" s="144">
        <v>2</v>
      </c>
      <c r="I226" s="145"/>
      <c r="L226" s="141"/>
      <c r="M226" s="146"/>
      <c r="T226" s="147"/>
      <c r="AT226" s="142" t="s">
        <v>122</v>
      </c>
      <c r="AU226" s="142" t="s">
        <v>87</v>
      </c>
      <c r="AV226" s="12" t="s">
        <v>87</v>
      </c>
      <c r="AW226" s="12" t="s">
        <v>4</v>
      </c>
      <c r="AX226" s="12" t="s">
        <v>85</v>
      </c>
      <c r="AY226" s="142" t="s">
        <v>113</v>
      </c>
    </row>
    <row r="227" spans="2:65" s="1" customFormat="1" ht="62.65" customHeight="1">
      <c r="B227" s="30"/>
      <c r="C227" s="124" t="s">
        <v>217</v>
      </c>
      <c r="D227" s="124" t="s">
        <v>114</v>
      </c>
      <c r="E227" s="125" t="s">
        <v>218</v>
      </c>
      <c r="F227" s="126" t="s">
        <v>219</v>
      </c>
      <c r="G227" s="127" t="s">
        <v>117</v>
      </c>
      <c r="H227" s="128">
        <v>2</v>
      </c>
      <c r="I227" s="129"/>
      <c r="J227" s="130">
        <f>ROUND(I227*H227,2)</f>
        <v>0</v>
      </c>
      <c r="K227" s="126" t="s">
        <v>443</v>
      </c>
      <c r="L227" s="30"/>
      <c r="M227" s="131" t="s">
        <v>1</v>
      </c>
      <c r="N227" s="132" t="s">
        <v>43</v>
      </c>
      <c r="P227" s="133">
        <f>O227*H227</f>
        <v>0</v>
      </c>
      <c r="Q227" s="133">
        <v>0</v>
      </c>
      <c r="R227" s="133">
        <f>Q227*H227</f>
        <v>0</v>
      </c>
      <c r="S227" s="133">
        <v>0</v>
      </c>
      <c r="T227" s="134">
        <f>S227*H227</f>
        <v>0</v>
      </c>
      <c r="AR227" s="135" t="s">
        <v>118</v>
      </c>
      <c r="AT227" s="135" t="s">
        <v>114</v>
      </c>
      <c r="AU227" s="135" t="s">
        <v>87</v>
      </c>
      <c r="AY227" s="15" t="s">
        <v>113</v>
      </c>
      <c r="BE227" s="136">
        <f>IF(N227="základní",J227,0)</f>
        <v>0</v>
      </c>
      <c r="BF227" s="136">
        <f>IF(N227="snížená",J227,0)</f>
        <v>0</v>
      </c>
      <c r="BG227" s="136">
        <f>IF(N227="zákl. přenesená",J227,0)</f>
        <v>0</v>
      </c>
      <c r="BH227" s="136">
        <f>IF(N227="sníž. přenesená",J227,0)</f>
        <v>0</v>
      </c>
      <c r="BI227" s="136">
        <f>IF(N227="nulová",J227,0)</f>
        <v>0</v>
      </c>
      <c r="BJ227" s="15" t="s">
        <v>85</v>
      </c>
      <c r="BK227" s="136">
        <f>ROUND(I227*H227,2)</f>
        <v>0</v>
      </c>
      <c r="BL227" s="15" t="s">
        <v>118</v>
      </c>
      <c r="BM227" s="135" t="s">
        <v>220</v>
      </c>
    </row>
    <row r="228" spans="2:65" s="1" customFormat="1" ht="78">
      <c r="B228" s="30"/>
      <c r="D228" s="137" t="s">
        <v>120</v>
      </c>
      <c r="F228" s="138" t="s">
        <v>121</v>
      </c>
      <c r="I228" s="139"/>
      <c r="L228" s="30"/>
      <c r="M228" s="140"/>
      <c r="T228" s="54"/>
      <c r="AT228" s="15" t="s">
        <v>120</v>
      </c>
      <c r="AU228" s="15" t="s">
        <v>87</v>
      </c>
    </row>
    <row r="229" spans="2:65" s="12" customFormat="1">
      <c r="B229" s="141"/>
      <c r="D229" s="137" t="s">
        <v>122</v>
      </c>
      <c r="E229" s="142" t="s">
        <v>1</v>
      </c>
      <c r="F229" s="143" t="s">
        <v>174</v>
      </c>
      <c r="H229" s="144">
        <v>1</v>
      </c>
      <c r="I229" s="145"/>
      <c r="L229" s="141"/>
      <c r="M229" s="146"/>
      <c r="T229" s="147"/>
      <c r="AT229" s="142" t="s">
        <v>122</v>
      </c>
      <c r="AU229" s="142" t="s">
        <v>87</v>
      </c>
      <c r="AV229" s="12" t="s">
        <v>87</v>
      </c>
      <c r="AW229" s="12" t="s">
        <v>34</v>
      </c>
      <c r="AX229" s="12" t="s">
        <v>78</v>
      </c>
      <c r="AY229" s="142" t="s">
        <v>113</v>
      </c>
    </row>
    <row r="230" spans="2:65" s="13" customFormat="1">
      <c r="B230" s="148"/>
      <c r="D230" s="137" t="s">
        <v>122</v>
      </c>
      <c r="E230" s="149" t="s">
        <v>1</v>
      </c>
      <c r="F230" s="150" t="s">
        <v>127</v>
      </c>
      <c r="H230" s="151">
        <v>1</v>
      </c>
      <c r="I230" s="152"/>
      <c r="L230" s="148"/>
      <c r="M230" s="153"/>
      <c r="T230" s="154"/>
      <c r="AT230" s="149" t="s">
        <v>122</v>
      </c>
      <c r="AU230" s="149" t="s">
        <v>87</v>
      </c>
      <c r="AV230" s="13" t="s">
        <v>118</v>
      </c>
      <c r="AW230" s="13" t="s">
        <v>34</v>
      </c>
      <c r="AX230" s="13" t="s">
        <v>85</v>
      </c>
      <c r="AY230" s="149" t="s">
        <v>113</v>
      </c>
    </row>
    <row r="231" spans="2:65" s="12" customFormat="1">
      <c r="B231" s="141"/>
      <c r="D231" s="137" t="s">
        <v>122</v>
      </c>
      <c r="F231" s="143" t="s">
        <v>175</v>
      </c>
      <c r="H231" s="144">
        <v>2</v>
      </c>
      <c r="I231" s="145"/>
      <c r="L231" s="141"/>
      <c r="M231" s="146"/>
      <c r="T231" s="147"/>
      <c r="AT231" s="142" t="s">
        <v>122</v>
      </c>
      <c r="AU231" s="142" t="s">
        <v>87</v>
      </c>
      <c r="AV231" s="12" t="s">
        <v>87</v>
      </c>
      <c r="AW231" s="12" t="s">
        <v>4</v>
      </c>
      <c r="AX231" s="12" t="s">
        <v>85</v>
      </c>
      <c r="AY231" s="142" t="s">
        <v>113</v>
      </c>
    </row>
    <row r="232" spans="2:65" s="11" customFormat="1" ht="22.9" customHeight="1">
      <c r="B232" s="114"/>
      <c r="D232" s="115" t="s">
        <v>77</v>
      </c>
      <c r="E232" s="155" t="s">
        <v>221</v>
      </c>
      <c r="F232" s="155" t="s">
        <v>222</v>
      </c>
      <c r="I232" s="117"/>
      <c r="J232" s="156">
        <f>BK232</f>
        <v>0</v>
      </c>
      <c r="L232" s="114"/>
      <c r="M232" s="119"/>
      <c r="P232" s="120">
        <f>SUM(P233:P262)</f>
        <v>0</v>
      </c>
      <c r="R232" s="120">
        <f>SUM(R233:R262)</f>
        <v>0</v>
      </c>
      <c r="T232" s="121">
        <f>SUM(T233:T262)</f>
        <v>0</v>
      </c>
      <c r="AR232" s="115" t="s">
        <v>85</v>
      </c>
      <c r="AT232" s="122" t="s">
        <v>77</v>
      </c>
      <c r="AU232" s="122" t="s">
        <v>85</v>
      </c>
      <c r="AY232" s="115" t="s">
        <v>113</v>
      </c>
      <c r="BK232" s="123">
        <f>SUM(BK233:BK262)</f>
        <v>0</v>
      </c>
    </row>
    <row r="233" spans="2:65" s="1" customFormat="1" ht="49.15" customHeight="1">
      <c r="B233" s="30"/>
      <c r="C233" s="124" t="s">
        <v>8</v>
      </c>
      <c r="D233" s="124" t="s">
        <v>114</v>
      </c>
      <c r="E233" s="125" t="s">
        <v>223</v>
      </c>
      <c r="F233" s="126" t="s">
        <v>224</v>
      </c>
      <c r="G233" s="127" t="s">
        <v>117</v>
      </c>
      <c r="H233" s="128">
        <v>1064</v>
      </c>
      <c r="I233" s="129"/>
      <c r="J233" s="130">
        <f>ROUND(I233*H233,2)</f>
        <v>0</v>
      </c>
      <c r="K233" s="126" t="s">
        <v>443</v>
      </c>
      <c r="L233" s="30"/>
      <c r="M233" s="131" t="s">
        <v>1</v>
      </c>
      <c r="N233" s="132" t="s">
        <v>43</v>
      </c>
      <c r="P233" s="133">
        <f>O233*H233</f>
        <v>0</v>
      </c>
      <c r="Q233" s="133">
        <v>0</v>
      </c>
      <c r="R233" s="133">
        <f>Q233*H233</f>
        <v>0</v>
      </c>
      <c r="S233" s="133">
        <v>0</v>
      </c>
      <c r="T233" s="134">
        <f>S233*H233</f>
        <v>0</v>
      </c>
      <c r="AR233" s="135" t="s">
        <v>118</v>
      </c>
      <c r="AT233" s="135" t="s">
        <v>114</v>
      </c>
      <c r="AU233" s="135" t="s">
        <v>87</v>
      </c>
      <c r="AY233" s="15" t="s">
        <v>113</v>
      </c>
      <c r="BE233" s="136">
        <f>IF(N233="základní",J233,0)</f>
        <v>0</v>
      </c>
      <c r="BF233" s="136">
        <f>IF(N233="snížená",J233,0)</f>
        <v>0</v>
      </c>
      <c r="BG233" s="136">
        <f>IF(N233="zákl. přenesená",J233,0)</f>
        <v>0</v>
      </c>
      <c r="BH233" s="136">
        <f>IF(N233="sníž. přenesená",J233,0)</f>
        <v>0</v>
      </c>
      <c r="BI233" s="136">
        <f>IF(N233="nulová",J233,0)</f>
        <v>0</v>
      </c>
      <c r="BJ233" s="15" t="s">
        <v>85</v>
      </c>
      <c r="BK233" s="136">
        <f>ROUND(I233*H233,2)</f>
        <v>0</v>
      </c>
      <c r="BL233" s="15" t="s">
        <v>118</v>
      </c>
      <c r="BM233" s="135" t="s">
        <v>225</v>
      </c>
    </row>
    <row r="234" spans="2:65" s="1" customFormat="1" ht="78">
      <c r="B234" s="30"/>
      <c r="D234" s="137" t="s">
        <v>120</v>
      </c>
      <c r="F234" s="138" t="s">
        <v>121</v>
      </c>
      <c r="I234" s="139"/>
      <c r="L234" s="30"/>
      <c r="M234" s="140"/>
      <c r="T234" s="54"/>
      <c r="AT234" s="15" t="s">
        <v>120</v>
      </c>
      <c r="AU234" s="15" t="s">
        <v>87</v>
      </c>
    </row>
    <row r="235" spans="2:65" s="12" customFormat="1">
      <c r="B235" s="141"/>
      <c r="D235" s="137" t="s">
        <v>122</v>
      </c>
      <c r="E235" s="142" t="s">
        <v>1</v>
      </c>
      <c r="F235" s="143" t="s">
        <v>184</v>
      </c>
      <c r="H235" s="144">
        <v>18</v>
      </c>
      <c r="I235" s="145"/>
      <c r="L235" s="141"/>
      <c r="M235" s="146"/>
      <c r="T235" s="147"/>
      <c r="AT235" s="142" t="s">
        <v>122</v>
      </c>
      <c r="AU235" s="142" t="s">
        <v>87</v>
      </c>
      <c r="AV235" s="12" t="s">
        <v>87</v>
      </c>
      <c r="AW235" s="12" t="s">
        <v>34</v>
      </c>
      <c r="AX235" s="12" t="s">
        <v>78</v>
      </c>
      <c r="AY235" s="142" t="s">
        <v>113</v>
      </c>
    </row>
    <row r="236" spans="2:65" s="12" customFormat="1">
      <c r="B236" s="141"/>
      <c r="D236" s="137" t="s">
        <v>122</v>
      </c>
      <c r="E236" s="142" t="s">
        <v>1</v>
      </c>
      <c r="F236" s="143" t="s">
        <v>226</v>
      </c>
      <c r="H236" s="144">
        <v>310</v>
      </c>
      <c r="I236" s="145"/>
      <c r="L236" s="141"/>
      <c r="M236" s="146"/>
      <c r="T236" s="147"/>
      <c r="AT236" s="142" t="s">
        <v>122</v>
      </c>
      <c r="AU236" s="142" t="s">
        <v>87</v>
      </c>
      <c r="AV236" s="12" t="s">
        <v>87</v>
      </c>
      <c r="AW236" s="12" t="s">
        <v>34</v>
      </c>
      <c r="AX236" s="12" t="s">
        <v>78</v>
      </c>
      <c r="AY236" s="142" t="s">
        <v>113</v>
      </c>
    </row>
    <row r="237" spans="2:65" s="12" customFormat="1">
      <c r="B237" s="141"/>
      <c r="D237" s="137" t="s">
        <v>122</v>
      </c>
      <c r="E237" s="142" t="s">
        <v>1</v>
      </c>
      <c r="F237" s="143" t="s">
        <v>154</v>
      </c>
      <c r="H237" s="144">
        <v>11</v>
      </c>
      <c r="I237" s="145"/>
      <c r="L237" s="141"/>
      <c r="M237" s="146"/>
      <c r="T237" s="147"/>
      <c r="AT237" s="142" t="s">
        <v>122</v>
      </c>
      <c r="AU237" s="142" t="s">
        <v>87</v>
      </c>
      <c r="AV237" s="12" t="s">
        <v>87</v>
      </c>
      <c r="AW237" s="12" t="s">
        <v>34</v>
      </c>
      <c r="AX237" s="12" t="s">
        <v>78</v>
      </c>
      <c r="AY237" s="142" t="s">
        <v>113</v>
      </c>
    </row>
    <row r="238" spans="2:65" s="12" customFormat="1">
      <c r="B238" s="141"/>
      <c r="D238" s="137" t="s">
        <v>122</v>
      </c>
      <c r="E238" s="142" t="s">
        <v>1</v>
      </c>
      <c r="F238" s="143" t="s">
        <v>227</v>
      </c>
      <c r="H238" s="144">
        <v>109</v>
      </c>
      <c r="I238" s="145"/>
      <c r="L238" s="141"/>
      <c r="M238" s="146"/>
      <c r="T238" s="147"/>
      <c r="AT238" s="142" t="s">
        <v>122</v>
      </c>
      <c r="AU238" s="142" t="s">
        <v>87</v>
      </c>
      <c r="AV238" s="12" t="s">
        <v>87</v>
      </c>
      <c r="AW238" s="12" t="s">
        <v>34</v>
      </c>
      <c r="AX238" s="12" t="s">
        <v>78</v>
      </c>
      <c r="AY238" s="142" t="s">
        <v>113</v>
      </c>
    </row>
    <row r="239" spans="2:65" s="12" customFormat="1">
      <c r="B239" s="141"/>
      <c r="D239" s="137" t="s">
        <v>122</v>
      </c>
      <c r="E239" s="142" t="s">
        <v>1</v>
      </c>
      <c r="F239" s="143" t="s">
        <v>187</v>
      </c>
      <c r="H239" s="144">
        <v>14</v>
      </c>
      <c r="I239" s="145"/>
      <c r="L239" s="141"/>
      <c r="M239" s="146"/>
      <c r="T239" s="147"/>
      <c r="AT239" s="142" t="s">
        <v>122</v>
      </c>
      <c r="AU239" s="142" t="s">
        <v>87</v>
      </c>
      <c r="AV239" s="12" t="s">
        <v>87</v>
      </c>
      <c r="AW239" s="12" t="s">
        <v>34</v>
      </c>
      <c r="AX239" s="12" t="s">
        <v>78</v>
      </c>
      <c r="AY239" s="142" t="s">
        <v>113</v>
      </c>
    </row>
    <row r="240" spans="2:65" s="12" customFormat="1">
      <c r="B240" s="141"/>
      <c r="D240" s="137" t="s">
        <v>122</v>
      </c>
      <c r="E240" s="142" t="s">
        <v>1</v>
      </c>
      <c r="F240" s="143" t="s">
        <v>228</v>
      </c>
      <c r="H240" s="144">
        <v>70</v>
      </c>
      <c r="I240" s="145"/>
      <c r="L240" s="141"/>
      <c r="M240" s="146"/>
      <c r="T240" s="147"/>
      <c r="AT240" s="142" t="s">
        <v>122</v>
      </c>
      <c r="AU240" s="142" t="s">
        <v>87</v>
      </c>
      <c r="AV240" s="12" t="s">
        <v>87</v>
      </c>
      <c r="AW240" s="12" t="s">
        <v>34</v>
      </c>
      <c r="AX240" s="12" t="s">
        <v>78</v>
      </c>
      <c r="AY240" s="142" t="s">
        <v>113</v>
      </c>
    </row>
    <row r="241" spans="2:65" s="13" customFormat="1">
      <c r="B241" s="148"/>
      <c r="D241" s="137" t="s">
        <v>122</v>
      </c>
      <c r="E241" s="149" t="s">
        <v>1</v>
      </c>
      <c r="F241" s="150" t="s">
        <v>127</v>
      </c>
      <c r="H241" s="151">
        <v>532</v>
      </c>
      <c r="I241" s="152"/>
      <c r="L241" s="148"/>
      <c r="M241" s="153"/>
      <c r="T241" s="154"/>
      <c r="AT241" s="149" t="s">
        <v>122</v>
      </c>
      <c r="AU241" s="149" t="s">
        <v>87</v>
      </c>
      <c r="AV241" s="13" t="s">
        <v>118</v>
      </c>
      <c r="AW241" s="13" t="s">
        <v>34</v>
      </c>
      <c r="AX241" s="13" t="s">
        <v>85</v>
      </c>
      <c r="AY241" s="149" t="s">
        <v>113</v>
      </c>
    </row>
    <row r="242" spans="2:65" s="12" customFormat="1">
      <c r="B242" s="141"/>
      <c r="D242" s="137" t="s">
        <v>122</v>
      </c>
      <c r="F242" s="143" t="s">
        <v>229</v>
      </c>
      <c r="H242" s="144">
        <v>1064</v>
      </c>
      <c r="I242" s="145"/>
      <c r="L242" s="141"/>
      <c r="M242" s="146"/>
      <c r="T242" s="147"/>
      <c r="AT242" s="142" t="s">
        <v>122</v>
      </c>
      <c r="AU242" s="142" t="s">
        <v>87</v>
      </c>
      <c r="AV242" s="12" t="s">
        <v>87</v>
      </c>
      <c r="AW242" s="12" t="s">
        <v>4</v>
      </c>
      <c r="AX242" s="12" t="s">
        <v>85</v>
      </c>
      <c r="AY242" s="142" t="s">
        <v>113</v>
      </c>
    </row>
    <row r="243" spans="2:65" s="1" customFormat="1" ht="49.15" customHeight="1">
      <c r="B243" s="30"/>
      <c r="C243" s="124" t="s">
        <v>230</v>
      </c>
      <c r="D243" s="124" t="s">
        <v>114</v>
      </c>
      <c r="E243" s="125" t="s">
        <v>231</v>
      </c>
      <c r="F243" s="126" t="s">
        <v>232</v>
      </c>
      <c r="G243" s="127" t="s">
        <v>117</v>
      </c>
      <c r="H243" s="128">
        <v>210</v>
      </c>
      <c r="I243" s="129"/>
      <c r="J243" s="130">
        <f>ROUND(I243*H243,2)</f>
        <v>0</v>
      </c>
      <c r="K243" s="126" t="s">
        <v>443</v>
      </c>
      <c r="L243" s="30"/>
      <c r="M243" s="131" t="s">
        <v>1</v>
      </c>
      <c r="N243" s="132" t="s">
        <v>43</v>
      </c>
      <c r="P243" s="133">
        <f>O243*H243</f>
        <v>0</v>
      </c>
      <c r="Q243" s="133">
        <v>0</v>
      </c>
      <c r="R243" s="133">
        <f>Q243*H243</f>
        <v>0</v>
      </c>
      <c r="S243" s="133">
        <v>0</v>
      </c>
      <c r="T243" s="134">
        <f>S243*H243</f>
        <v>0</v>
      </c>
      <c r="AR243" s="135" t="s">
        <v>118</v>
      </c>
      <c r="AT243" s="135" t="s">
        <v>114</v>
      </c>
      <c r="AU243" s="135" t="s">
        <v>87</v>
      </c>
      <c r="AY243" s="15" t="s">
        <v>113</v>
      </c>
      <c r="BE243" s="136">
        <f>IF(N243="základní",J243,0)</f>
        <v>0</v>
      </c>
      <c r="BF243" s="136">
        <f>IF(N243="snížená",J243,0)</f>
        <v>0</v>
      </c>
      <c r="BG243" s="136">
        <f>IF(N243="zákl. přenesená",J243,0)</f>
        <v>0</v>
      </c>
      <c r="BH243" s="136">
        <f>IF(N243="sníž. přenesená",J243,0)</f>
        <v>0</v>
      </c>
      <c r="BI243" s="136">
        <f>IF(N243="nulová",J243,0)</f>
        <v>0</v>
      </c>
      <c r="BJ243" s="15" t="s">
        <v>85</v>
      </c>
      <c r="BK243" s="136">
        <f>ROUND(I243*H243,2)</f>
        <v>0</v>
      </c>
      <c r="BL243" s="15" t="s">
        <v>118</v>
      </c>
      <c r="BM243" s="135" t="s">
        <v>233</v>
      </c>
    </row>
    <row r="244" spans="2:65" s="1" customFormat="1" ht="78">
      <c r="B244" s="30"/>
      <c r="D244" s="137" t="s">
        <v>120</v>
      </c>
      <c r="F244" s="138" t="s">
        <v>121</v>
      </c>
      <c r="I244" s="139"/>
      <c r="L244" s="30"/>
      <c r="M244" s="140"/>
      <c r="T244" s="54"/>
      <c r="AT244" s="15" t="s">
        <v>120</v>
      </c>
      <c r="AU244" s="15" t="s">
        <v>87</v>
      </c>
    </row>
    <row r="245" spans="2:65" s="12" customFormat="1">
      <c r="B245" s="141"/>
      <c r="D245" s="137" t="s">
        <v>122</v>
      </c>
      <c r="E245" s="142" t="s">
        <v>1</v>
      </c>
      <c r="F245" s="143" t="s">
        <v>234</v>
      </c>
      <c r="H245" s="144">
        <v>75</v>
      </c>
      <c r="I245" s="145"/>
      <c r="L245" s="141"/>
      <c r="M245" s="146"/>
      <c r="T245" s="147"/>
      <c r="AT245" s="142" t="s">
        <v>122</v>
      </c>
      <c r="AU245" s="142" t="s">
        <v>87</v>
      </c>
      <c r="AV245" s="12" t="s">
        <v>87</v>
      </c>
      <c r="AW245" s="12" t="s">
        <v>34</v>
      </c>
      <c r="AX245" s="12" t="s">
        <v>78</v>
      </c>
      <c r="AY245" s="142" t="s">
        <v>113</v>
      </c>
    </row>
    <row r="246" spans="2:65" s="12" customFormat="1">
      <c r="B246" s="141"/>
      <c r="D246" s="137" t="s">
        <v>122</v>
      </c>
      <c r="E246" s="142" t="s">
        <v>1</v>
      </c>
      <c r="F246" s="143" t="s">
        <v>197</v>
      </c>
      <c r="H246" s="144">
        <v>15</v>
      </c>
      <c r="I246" s="145"/>
      <c r="L246" s="141"/>
      <c r="M246" s="146"/>
      <c r="T246" s="147"/>
      <c r="AT246" s="142" t="s">
        <v>122</v>
      </c>
      <c r="AU246" s="142" t="s">
        <v>87</v>
      </c>
      <c r="AV246" s="12" t="s">
        <v>87</v>
      </c>
      <c r="AW246" s="12" t="s">
        <v>34</v>
      </c>
      <c r="AX246" s="12" t="s">
        <v>78</v>
      </c>
      <c r="AY246" s="142" t="s">
        <v>113</v>
      </c>
    </row>
    <row r="247" spans="2:65" s="12" customFormat="1">
      <c r="B247" s="141"/>
      <c r="D247" s="137" t="s">
        <v>122</v>
      </c>
      <c r="E247" s="142" t="s">
        <v>1</v>
      </c>
      <c r="F247" s="143" t="s">
        <v>235</v>
      </c>
      <c r="H247" s="144">
        <v>15</v>
      </c>
      <c r="I247" s="145"/>
      <c r="L247" s="141"/>
      <c r="M247" s="146"/>
      <c r="T247" s="147"/>
      <c r="AT247" s="142" t="s">
        <v>122</v>
      </c>
      <c r="AU247" s="142" t="s">
        <v>87</v>
      </c>
      <c r="AV247" s="12" t="s">
        <v>87</v>
      </c>
      <c r="AW247" s="12" t="s">
        <v>34</v>
      </c>
      <c r="AX247" s="12" t="s">
        <v>78</v>
      </c>
      <c r="AY247" s="142" t="s">
        <v>113</v>
      </c>
    </row>
    <row r="248" spans="2:65" s="13" customFormat="1">
      <c r="B248" s="148"/>
      <c r="D248" s="137" t="s">
        <v>122</v>
      </c>
      <c r="E248" s="149" t="s">
        <v>1</v>
      </c>
      <c r="F248" s="150" t="s">
        <v>127</v>
      </c>
      <c r="H248" s="151">
        <v>105</v>
      </c>
      <c r="I248" s="152"/>
      <c r="L248" s="148"/>
      <c r="M248" s="153"/>
      <c r="T248" s="154"/>
      <c r="AT248" s="149" t="s">
        <v>122</v>
      </c>
      <c r="AU248" s="149" t="s">
        <v>87</v>
      </c>
      <c r="AV248" s="13" t="s">
        <v>118</v>
      </c>
      <c r="AW248" s="13" t="s">
        <v>34</v>
      </c>
      <c r="AX248" s="13" t="s">
        <v>85</v>
      </c>
      <c r="AY248" s="149" t="s">
        <v>113</v>
      </c>
    </row>
    <row r="249" spans="2:65" s="12" customFormat="1">
      <c r="B249" s="141"/>
      <c r="D249" s="137" t="s">
        <v>122</v>
      </c>
      <c r="F249" s="143" t="s">
        <v>236</v>
      </c>
      <c r="H249" s="144">
        <v>210</v>
      </c>
      <c r="I249" s="145"/>
      <c r="L249" s="141"/>
      <c r="M249" s="146"/>
      <c r="T249" s="147"/>
      <c r="AT249" s="142" t="s">
        <v>122</v>
      </c>
      <c r="AU249" s="142" t="s">
        <v>87</v>
      </c>
      <c r="AV249" s="12" t="s">
        <v>87</v>
      </c>
      <c r="AW249" s="12" t="s">
        <v>4</v>
      </c>
      <c r="AX249" s="12" t="s">
        <v>85</v>
      </c>
      <c r="AY249" s="142" t="s">
        <v>113</v>
      </c>
    </row>
    <row r="250" spans="2:65" s="1" customFormat="1" ht="49.15" customHeight="1">
      <c r="B250" s="30"/>
      <c r="C250" s="124" t="s">
        <v>237</v>
      </c>
      <c r="D250" s="124" t="s">
        <v>114</v>
      </c>
      <c r="E250" s="125" t="s">
        <v>238</v>
      </c>
      <c r="F250" s="126" t="s">
        <v>239</v>
      </c>
      <c r="G250" s="127" t="s">
        <v>117</v>
      </c>
      <c r="H250" s="128">
        <v>14</v>
      </c>
      <c r="I250" s="129"/>
      <c r="J250" s="130">
        <f>ROUND(I250*H250,2)</f>
        <v>0</v>
      </c>
      <c r="K250" s="126" t="s">
        <v>443</v>
      </c>
      <c r="L250" s="30"/>
      <c r="M250" s="131" t="s">
        <v>1</v>
      </c>
      <c r="N250" s="132" t="s">
        <v>43</v>
      </c>
      <c r="P250" s="133">
        <f>O250*H250</f>
        <v>0</v>
      </c>
      <c r="Q250" s="133">
        <v>0</v>
      </c>
      <c r="R250" s="133">
        <f>Q250*H250</f>
        <v>0</v>
      </c>
      <c r="S250" s="133">
        <v>0</v>
      </c>
      <c r="T250" s="134">
        <f>S250*H250</f>
        <v>0</v>
      </c>
      <c r="AR250" s="135" t="s">
        <v>118</v>
      </c>
      <c r="AT250" s="135" t="s">
        <v>114</v>
      </c>
      <c r="AU250" s="135" t="s">
        <v>87</v>
      </c>
      <c r="AY250" s="15" t="s">
        <v>113</v>
      </c>
      <c r="BE250" s="136">
        <f>IF(N250="základní",J250,0)</f>
        <v>0</v>
      </c>
      <c r="BF250" s="136">
        <f>IF(N250="snížená",J250,0)</f>
        <v>0</v>
      </c>
      <c r="BG250" s="136">
        <f>IF(N250="zákl. přenesená",J250,0)</f>
        <v>0</v>
      </c>
      <c r="BH250" s="136">
        <f>IF(N250="sníž. přenesená",J250,0)</f>
        <v>0</v>
      </c>
      <c r="BI250" s="136">
        <f>IF(N250="nulová",J250,0)</f>
        <v>0</v>
      </c>
      <c r="BJ250" s="15" t="s">
        <v>85</v>
      </c>
      <c r="BK250" s="136">
        <f>ROUND(I250*H250,2)</f>
        <v>0</v>
      </c>
      <c r="BL250" s="15" t="s">
        <v>118</v>
      </c>
      <c r="BM250" s="135" t="s">
        <v>240</v>
      </c>
    </row>
    <row r="251" spans="2:65" s="1" customFormat="1" ht="78">
      <c r="B251" s="30"/>
      <c r="D251" s="137" t="s">
        <v>120</v>
      </c>
      <c r="F251" s="138" t="s">
        <v>121</v>
      </c>
      <c r="I251" s="139"/>
      <c r="L251" s="30"/>
      <c r="M251" s="140"/>
      <c r="T251" s="54"/>
      <c r="AT251" s="15" t="s">
        <v>120</v>
      </c>
      <c r="AU251" s="15" t="s">
        <v>87</v>
      </c>
    </row>
    <row r="252" spans="2:65" s="12" customFormat="1">
      <c r="B252" s="141"/>
      <c r="D252" s="137" t="s">
        <v>122</v>
      </c>
      <c r="E252" s="142" t="s">
        <v>1</v>
      </c>
      <c r="F252" s="143" t="s">
        <v>141</v>
      </c>
      <c r="H252" s="144">
        <v>5</v>
      </c>
      <c r="I252" s="145"/>
      <c r="L252" s="141"/>
      <c r="M252" s="146"/>
      <c r="T252" s="147"/>
      <c r="AT252" s="142" t="s">
        <v>122</v>
      </c>
      <c r="AU252" s="142" t="s">
        <v>87</v>
      </c>
      <c r="AV252" s="12" t="s">
        <v>87</v>
      </c>
      <c r="AW252" s="12" t="s">
        <v>34</v>
      </c>
      <c r="AX252" s="12" t="s">
        <v>78</v>
      </c>
      <c r="AY252" s="142" t="s">
        <v>113</v>
      </c>
    </row>
    <row r="253" spans="2:65" s="12" customFormat="1">
      <c r="B253" s="141"/>
      <c r="D253" s="137" t="s">
        <v>122</v>
      </c>
      <c r="E253" s="142" t="s">
        <v>1</v>
      </c>
      <c r="F253" s="143" t="s">
        <v>161</v>
      </c>
      <c r="H253" s="144">
        <v>2</v>
      </c>
      <c r="I253" s="145"/>
      <c r="L253" s="141"/>
      <c r="M253" s="146"/>
      <c r="T253" s="147"/>
      <c r="AT253" s="142" t="s">
        <v>122</v>
      </c>
      <c r="AU253" s="142" t="s">
        <v>87</v>
      </c>
      <c r="AV253" s="12" t="s">
        <v>87</v>
      </c>
      <c r="AW253" s="12" t="s">
        <v>34</v>
      </c>
      <c r="AX253" s="12" t="s">
        <v>78</v>
      </c>
      <c r="AY253" s="142" t="s">
        <v>113</v>
      </c>
    </row>
    <row r="254" spans="2:65" s="13" customFormat="1">
      <c r="B254" s="148"/>
      <c r="D254" s="137" t="s">
        <v>122</v>
      </c>
      <c r="E254" s="149" t="s">
        <v>1</v>
      </c>
      <c r="F254" s="150" t="s">
        <v>127</v>
      </c>
      <c r="H254" s="151">
        <v>7</v>
      </c>
      <c r="I254" s="152"/>
      <c r="L254" s="148"/>
      <c r="M254" s="153"/>
      <c r="T254" s="154"/>
      <c r="AT254" s="149" t="s">
        <v>122</v>
      </c>
      <c r="AU254" s="149" t="s">
        <v>87</v>
      </c>
      <c r="AV254" s="13" t="s">
        <v>118</v>
      </c>
      <c r="AW254" s="13" t="s">
        <v>34</v>
      </c>
      <c r="AX254" s="13" t="s">
        <v>85</v>
      </c>
      <c r="AY254" s="149" t="s">
        <v>113</v>
      </c>
    </row>
    <row r="255" spans="2:65" s="12" customFormat="1">
      <c r="B255" s="141"/>
      <c r="D255" s="137" t="s">
        <v>122</v>
      </c>
      <c r="F255" s="143" t="s">
        <v>241</v>
      </c>
      <c r="H255" s="144">
        <v>14</v>
      </c>
      <c r="I255" s="145"/>
      <c r="L255" s="141"/>
      <c r="M255" s="146"/>
      <c r="T255" s="147"/>
      <c r="AT255" s="142" t="s">
        <v>122</v>
      </c>
      <c r="AU255" s="142" t="s">
        <v>87</v>
      </c>
      <c r="AV255" s="12" t="s">
        <v>87</v>
      </c>
      <c r="AW255" s="12" t="s">
        <v>4</v>
      </c>
      <c r="AX255" s="12" t="s">
        <v>85</v>
      </c>
      <c r="AY255" s="142" t="s">
        <v>113</v>
      </c>
    </row>
    <row r="256" spans="2:65" s="1" customFormat="1" ht="49.15" customHeight="1">
      <c r="B256" s="30"/>
      <c r="C256" s="124" t="s">
        <v>242</v>
      </c>
      <c r="D256" s="124" t="s">
        <v>114</v>
      </c>
      <c r="E256" s="125" t="s">
        <v>243</v>
      </c>
      <c r="F256" s="126" t="s">
        <v>244</v>
      </c>
      <c r="G256" s="127" t="s">
        <v>117</v>
      </c>
      <c r="H256" s="128">
        <v>72</v>
      </c>
      <c r="I256" s="129"/>
      <c r="J256" s="130">
        <f>ROUND(I256*H256,2)</f>
        <v>0</v>
      </c>
      <c r="K256" s="126" t="s">
        <v>443</v>
      </c>
      <c r="L256" s="30"/>
      <c r="M256" s="131" t="s">
        <v>1</v>
      </c>
      <c r="N256" s="132" t="s">
        <v>43</v>
      </c>
      <c r="P256" s="133">
        <f>O256*H256</f>
        <v>0</v>
      </c>
      <c r="Q256" s="133">
        <v>0</v>
      </c>
      <c r="R256" s="133">
        <f>Q256*H256</f>
        <v>0</v>
      </c>
      <c r="S256" s="133">
        <v>0</v>
      </c>
      <c r="T256" s="134">
        <f>S256*H256</f>
        <v>0</v>
      </c>
      <c r="AR256" s="135" t="s">
        <v>118</v>
      </c>
      <c r="AT256" s="135" t="s">
        <v>114</v>
      </c>
      <c r="AU256" s="135" t="s">
        <v>87</v>
      </c>
      <c r="AY256" s="15" t="s">
        <v>113</v>
      </c>
      <c r="BE256" s="136">
        <f>IF(N256="základní",J256,0)</f>
        <v>0</v>
      </c>
      <c r="BF256" s="136">
        <f>IF(N256="snížená",J256,0)</f>
        <v>0</v>
      </c>
      <c r="BG256" s="136">
        <f>IF(N256="zákl. přenesená",J256,0)</f>
        <v>0</v>
      </c>
      <c r="BH256" s="136">
        <f>IF(N256="sníž. přenesená",J256,0)</f>
        <v>0</v>
      </c>
      <c r="BI256" s="136">
        <f>IF(N256="nulová",J256,0)</f>
        <v>0</v>
      </c>
      <c r="BJ256" s="15" t="s">
        <v>85</v>
      </c>
      <c r="BK256" s="136">
        <f>ROUND(I256*H256,2)</f>
        <v>0</v>
      </c>
      <c r="BL256" s="15" t="s">
        <v>118</v>
      </c>
      <c r="BM256" s="135" t="s">
        <v>245</v>
      </c>
    </row>
    <row r="257" spans="2:65" s="1" customFormat="1" ht="78">
      <c r="B257" s="30"/>
      <c r="D257" s="137" t="s">
        <v>120</v>
      </c>
      <c r="F257" s="138" t="s">
        <v>121</v>
      </c>
      <c r="I257" s="139"/>
      <c r="L257" s="30"/>
      <c r="M257" s="140"/>
      <c r="T257" s="54"/>
      <c r="AT257" s="15" t="s">
        <v>120</v>
      </c>
      <c r="AU257" s="15" t="s">
        <v>87</v>
      </c>
    </row>
    <row r="258" spans="2:65" s="12" customFormat="1">
      <c r="B258" s="141"/>
      <c r="D258" s="137" t="s">
        <v>122</v>
      </c>
      <c r="E258" s="142" t="s">
        <v>1</v>
      </c>
      <c r="F258" s="143" t="s">
        <v>203</v>
      </c>
      <c r="H258" s="144">
        <v>2</v>
      </c>
      <c r="I258" s="145"/>
      <c r="L258" s="141"/>
      <c r="M258" s="146"/>
      <c r="T258" s="147"/>
      <c r="AT258" s="142" t="s">
        <v>122</v>
      </c>
      <c r="AU258" s="142" t="s">
        <v>87</v>
      </c>
      <c r="AV258" s="12" t="s">
        <v>87</v>
      </c>
      <c r="AW258" s="12" t="s">
        <v>34</v>
      </c>
      <c r="AX258" s="12" t="s">
        <v>78</v>
      </c>
      <c r="AY258" s="142" t="s">
        <v>113</v>
      </c>
    </row>
    <row r="259" spans="2:65" s="12" customFormat="1">
      <c r="B259" s="141"/>
      <c r="D259" s="137" t="s">
        <v>122</v>
      </c>
      <c r="E259" s="142" t="s">
        <v>1</v>
      </c>
      <c r="F259" s="143" t="s">
        <v>246</v>
      </c>
      <c r="H259" s="144">
        <v>29</v>
      </c>
      <c r="I259" s="145"/>
      <c r="L259" s="141"/>
      <c r="M259" s="146"/>
      <c r="T259" s="147"/>
      <c r="AT259" s="142" t="s">
        <v>122</v>
      </c>
      <c r="AU259" s="142" t="s">
        <v>87</v>
      </c>
      <c r="AV259" s="12" t="s">
        <v>87</v>
      </c>
      <c r="AW259" s="12" t="s">
        <v>34</v>
      </c>
      <c r="AX259" s="12" t="s">
        <v>78</v>
      </c>
      <c r="AY259" s="142" t="s">
        <v>113</v>
      </c>
    </row>
    <row r="260" spans="2:65" s="12" customFormat="1">
      <c r="B260" s="141"/>
      <c r="D260" s="137" t="s">
        <v>122</v>
      </c>
      <c r="E260" s="142" t="s">
        <v>1</v>
      </c>
      <c r="F260" s="143" t="s">
        <v>126</v>
      </c>
      <c r="H260" s="144">
        <v>5</v>
      </c>
      <c r="I260" s="145"/>
      <c r="L260" s="141"/>
      <c r="M260" s="146"/>
      <c r="T260" s="147"/>
      <c r="AT260" s="142" t="s">
        <v>122</v>
      </c>
      <c r="AU260" s="142" t="s">
        <v>87</v>
      </c>
      <c r="AV260" s="12" t="s">
        <v>87</v>
      </c>
      <c r="AW260" s="12" t="s">
        <v>34</v>
      </c>
      <c r="AX260" s="12" t="s">
        <v>78</v>
      </c>
      <c r="AY260" s="142" t="s">
        <v>113</v>
      </c>
    </row>
    <row r="261" spans="2:65" s="13" customFormat="1">
      <c r="B261" s="148"/>
      <c r="D261" s="137" t="s">
        <v>122</v>
      </c>
      <c r="E261" s="149" t="s">
        <v>1</v>
      </c>
      <c r="F261" s="150" t="s">
        <v>127</v>
      </c>
      <c r="H261" s="151">
        <v>36</v>
      </c>
      <c r="I261" s="152"/>
      <c r="L261" s="148"/>
      <c r="M261" s="153"/>
      <c r="T261" s="154"/>
      <c r="AT261" s="149" t="s">
        <v>122</v>
      </c>
      <c r="AU261" s="149" t="s">
        <v>87</v>
      </c>
      <c r="AV261" s="13" t="s">
        <v>118</v>
      </c>
      <c r="AW261" s="13" t="s">
        <v>34</v>
      </c>
      <c r="AX261" s="13" t="s">
        <v>85</v>
      </c>
      <c r="AY261" s="149" t="s">
        <v>113</v>
      </c>
    </row>
    <row r="262" spans="2:65" s="12" customFormat="1">
      <c r="B262" s="141"/>
      <c r="D262" s="137" t="s">
        <v>122</v>
      </c>
      <c r="F262" s="143" t="s">
        <v>247</v>
      </c>
      <c r="H262" s="144">
        <v>72</v>
      </c>
      <c r="I262" s="145"/>
      <c r="L262" s="141"/>
      <c r="M262" s="146"/>
      <c r="T262" s="147"/>
      <c r="AT262" s="142" t="s">
        <v>122</v>
      </c>
      <c r="AU262" s="142" t="s">
        <v>87</v>
      </c>
      <c r="AV262" s="12" t="s">
        <v>87</v>
      </c>
      <c r="AW262" s="12" t="s">
        <v>4</v>
      </c>
      <c r="AX262" s="12" t="s">
        <v>85</v>
      </c>
      <c r="AY262" s="142" t="s">
        <v>113</v>
      </c>
    </row>
    <row r="263" spans="2:65" s="11" customFormat="1" ht="22.9" customHeight="1">
      <c r="B263" s="114"/>
      <c r="D263" s="115" t="s">
        <v>77</v>
      </c>
      <c r="E263" s="155" t="s">
        <v>248</v>
      </c>
      <c r="F263" s="155" t="s">
        <v>249</v>
      </c>
      <c r="I263" s="117"/>
      <c r="J263" s="156">
        <f>BK263</f>
        <v>0</v>
      </c>
      <c r="L263" s="114"/>
      <c r="M263" s="119"/>
      <c r="P263" s="120">
        <f>SUM(P264:P277)</f>
        <v>0</v>
      </c>
      <c r="R263" s="120">
        <f>SUM(R264:R277)</f>
        <v>0</v>
      </c>
      <c r="T263" s="121">
        <f>SUM(T264:T277)</f>
        <v>0</v>
      </c>
      <c r="AR263" s="115" t="s">
        <v>85</v>
      </c>
      <c r="AT263" s="122" t="s">
        <v>77</v>
      </c>
      <c r="AU263" s="122" t="s">
        <v>85</v>
      </c>
      <c r="AY263" s="115" t="s">
        <v>113</v>
      </c>
      <c r="BK263" s="123">
        <f>SUM(BK264:BK277)</f>
        <v>0</v>
      </c>
    </row>
    <row r="264" spans="2:65" s="1" customFormat="1" ht="49.15" customHeight="1">
      <c r="B264" s="30"/>
      <c r="C264" s="124" t="s">
        <v>250</v>
      </c>
      <c r="D264" s="124" t="s">
        <v>114</v>
      </c>
      <c r="E264" s="125" t="s">
        <v>251</v>
      </c>
      <c r="F264" s="126" t="s">
        <v>252</v>
      </c>
      <c r="G264" s="127" t="s">
        <v>117</v>
      </c>
      <c r="H264" s="128">
        <v>6</v>
      </c>
      <c r="I264" s="129"/>
      <c r="J264" s="130">
        <f>ROUND(I264*H264,2)</f>
        <v>0</v>
      </c>
      <c r="K264" s="126" t="s">
        <v>443</v>
      </c>
      <c r="L264" s="30"/>
      <c r="M264" s="131" t="s">
        <v>1</v>
      </c>
      <c r="N264" s="132" t="s">
        <v>43</v>
      </c>
      <c r="P264" s="133">
        <f>O264*H264</f>
        <v>0</v>
      </c>
      <c r="Q264" s="133">
        <v>0</v>
      </c>
      <c r="R264" s="133">
        <f>Q264*H264</f>
        <v>0</v>
      </c>
      <c r="S264" s="133">
        <v>0</v>
      </c>
      <c r="T264" s="134">
        <f>S264*H264</f>
        <v>0</v>
      </c>
      <c r="AR264" s="135" t="s">
        <v>118</v>
      </c>
      <c r="AT264" s="135" t="s">
        <v>114</v>
      </c>
      <c r="AU264" s="135" t="s">
        <v>87</v>
      </c>
      <c r="AY264" s="15" t="s">
        <v>113</v>
      </c>
      <c r="BE264" s="136">
        <f>IF(N264="základní",J264,0)</f>
        <v>0</v>
      </c>
      <c r="BF264" s="136">
        <f>IF(N264="snížená",J264,0)</f>
        <v>0</v>
      </c>
      <c r="BG264" s="136">
        <f>IF(N264="zákl. přenesená",J264,0)</f>
        <v>0</v>
      </c>
      <c r="BH264" s="136">
        <f>IF(N264="sníž. přenesená",J264,0)</f>
        <v>0</v>
      </c>
      <c r="BI264" s="136">
        <f>IF(N264="nulová",J264,0)</f>
        <v>0</v>
      </c>
      <c r="BJ264" s="15" t="s">
        <v>85</v>
      </c>
      <c r="BK264" s="136">
        <f>ROUND(I264*H264,2)</f>
        <v>0</v>
      </c>
      <c r="BL264" s="15" t="s">
        <v>118</v>
      </c>
      <c r="BM264" s="135" t="s">
        <v>253</v>
      </c>
    </row>
    <row r="265" spans="2:65" s="1" customFormat="1" ht="78">
      <c r="B265" s="30"/>
      <c r="D265" s="137" t="s">
        <v>120</v>
      </c>
      <c r="F265" s="138" t="s">
        <v>121</v>
      </c>
      <c r="I265" s="139"/>
      <c r="L265" s="30"/>
      <c r="M265" s="140"/>
      <c r="T265" s="54"/>
      <c r="AT265" s="15" t="s">
        <v>120</v>
      </c>
      <c r="AU265" s="15" t="s">
        <v>87</v>
      </c>
    </row>
    <row r="266" spans="2:65" s="12" customFormat="1">
      <c r="B266" s="141"/>
      <c r="D266" s="137" t="s">
        <v>122</v>
      </c>
      <c r="E266" s="142" t="s">
        <v>1</v>
      </c>
      <c r="F266" s="143" t="s">
        <v>174</v>
      </c>
      <c r="H266" s="144">
        <v>1</v>
      </c>
      <c r="I266" s="145"/>
      <c r="L266" s="141"/>
      <c r="M266" s="146"/>
      <c r="T266" s="147"/>
      <c r="AT266" s="142" t="s">
        <v>122</v>
      </c>
      <c r="AU266" s="142" t="s">
        <v>87</v>
      </c>
      <c r="AV266" s="12" t="s">
        <v>87</v>
      </c>
      <c r="AW266" s="12" t="s">
        <v>34</v>
      </c>
      <c r="AX266" s="12" t="s">
        <v>78</v>
      </c>
      <c r="AY266" s="142" t="s">
        <v>113</v>
      </c>
    </row>
    <row r="267" spans="2:65" s="12" customFormat="1">
      <c r="B267" s="141"/>
      <c r="D267" s="137" t="s">
        <v>122</v>
      </c>
      <c r="E267" s="142" t="s">
        <v>1</v>
      </c>
      <c r="F267" s="143" t="s">
        <v>167</v>
      </c>
      <c r="H267" s="144">
        <v>1</v>
      </c>
      <c r="I267" s="145"/>
      <c r="L267" s="141"/>
      <c r="M267" s="146"/>
      <c r="T267" s="147"/>
      <c r="AT267" s="142" t="s">
        <v>122</v>
      </c>
      <c r="AU267" s="142" t="s">
        <v>87</v>
      </c>
      <c r="AV267" s="12" t="s">
        <v>87</v>
      </c>
      <c r="AW267" s="12" t="s">
        <v>34</v>
      </c>
      <c r="AX267" s="12" t="s">
        <v>78</v>
      </c>
      <c r="AY267" s="142" t="s">
        <v>113</v>
      </c>
    </row>
    <row r="268" spans="2:65" s="12" customFormat="1">
      <c r="B268" s="141"/>
      <c r="D268" s="137" t="s">
        <v>122</v>
      </c>
      <c r="E268" s="142" t="s">
        <v>1</v>
      </c>
      <c r="F268" s="143" t="s">
        <v>168</v>
      </c>
      <c r="H268" s="144">
        <v>1</v>
      </c>
      <c r="I268" s="145"/>
      <c r="L268" s="141"/>
      <c r="M268" s="146"/>
      <c r="T268" s="147"/>
      <c r="AT268" s="142" t="s">
        <v>122</v>
      </c>
      <c r="AU268" s="142" t="s">
        <v>87</v>
      </c>
      <c r="AV268" s="12" t="s">
        <v>87</v>
      </c>
      <c r="AW268" s="12" t="s">
        <v>34</v>
      </c>
      <c r="AX268" s="12" t="s">
        <v>78</v>
      </c>
      <c r="AY268" s="142" t="s">
        <v>113</v>
      </c>
    </row>
    <row r="269" spans="2:65" s="13" customFormat="1">
      <c r="B269" s="148"/>
      <c r="D269" s="137" t="s">
        <v>122</v>
      </c>
      <c r="E269" s="149" t="s">
        <v>1</v>
      </c>
      <c r="F269" s="150" t="s">
        <v>127</v>
      </c>
      <c r="H269" s="151">
        <v>3</v>
      </c>
      <c r="I269" s="152"/>
      <c r="L269" s="148"/>
      <c r="M269" s="153"/>
      <c r="T269" s="154"/>
      <c r="AT269" s="149" t="s">
        <v>122</v>
      </c>
      <c r="AU269" s="149" t="s">
        <v>87</v>
      </c>
      <c r="AV269" s="13" t="s">
        <v>118</v>
      </c>
      <c r="AW269" s="13" t="s">
        <v>34</v>
      </c>
      <c r="AX269" s="13" t="s">
        <v>85</v>
      </c>
      <c r="AY269" s="149" t="s">
        <v>113</v>
      </c>
    </row>
    <row r="270" spans="2:65" s="12" customFormat="1">
      <c r="B270" s="141"/>
      <c r="D270" s="137" t="s">
        <v>122</v>
      </c>
      <c r="F270" s="143" t="s">
        <v>254</v>
      </c>
      <c r="H270" s="144">
        <v>6</v>
      </c>
      <c r="I270" s="145"/>
      <c r="L270" s="141"/>
      <c r="M270" s="146"/>
      <c r="T270" s="147"/>
      <c r="AT270" s="142" t="s">
        <v>122</v>
      </c>
      <c r="AU270" s="142" t="s">
        <v>87</v>
      </c>
      <c r="AV270" s="12" t="s">
        <v>87</v>
      </c>
      <c r="AW270" s="12" t="s">
        <v>4</v>
      </c>
      <c r="AX270" s="12" t="s">
        <v>85</v>
      </c>
      <c r="AY270" s="142" t="s">
        <v>113</v>
      </c>
    </row>
    <row r="271" spans="2:65" s="1" customFormat="1" ht="37.9" customHeight="1">
      <c r="B271" s="30"/>
      <c r="C271" s="124" t="s">
        <v>255</v>
      </c>
      <c r="D271" s="124" t="s">
        <v>114</v>
      </c>
      <c r="E271" s="125" t="s">
        <v>256</v>
      </c>
      <c r="F271" s="126" t="s">
        <v>257</v>
      </c>
      <c r="G271" s="127" t="s">
        <v>117</v>
      </c>
      <c r="H271" s="128">
        <v>122</v>
      </c>
      <c r="I271" s="129"/>
      <c r="J271" s="130">
        <f>ROUND(I271*H271,2)</f>
        <v>0</v>
      </c>
      <c r="K271" s="126" t="s">
        <v>443</v>
      </c>
      <c r="L271" s="30"/>
      <c r="M271" s="131" t="s">
        <v>1</v>
      </c>
      <c r="N271" s="132" t="s">
        <v>43</v>
      </c>
      <c r="P271" s="133">
        <f>O271*H271</f>
        <v>0</v>
      </c>
      <c r="Q271" s="133">
        <v>0</v>
      </c>
      <c r="R271" s="133">
        <f>Q271*H271</f>
        <v>0</v>
      </c>
      <c r="S271" s="133">
        <v>0</v>
      </c>
      <c r="T271" s="134">
        <f>S271*H271</f>
        <v>0</v>
      </c>
      <c r="AR271" s="135" t="s">
        <v>118</v>
      </c>
      <c r="AT271" s="135" t="s">
        <v>114</v>
      </c>
      <c r="AU271" s="135" t="s">
        <v>87</v>
      </c>
      <c r="AY271" s="15" t="s">
        <v>113</v>
      </c>
      <c r="BE271" s="136">
        <f>IF(N271="základní",J271,0)</f>
        <v>0</v>
      </c>
      <c r="BF271" s="136">
        <f>IF(N271="snížená",J271,0)</f>
        <v>0</v>
      </c>
      <c r="BG271" s="136">
        <f>IF(N271="zákl. přenesená",J271,0)</f>
        <v>0</v>
      </c>
      <c r="BH271" s="136">
        <f>IF(N271="sníž. přenesená",J271,0)</f>
        <v>0</v>
      </c>
      <c r="BI271" s="136">
        <f>IF(N271="nulová",J271,0)</f>
        <v>0</v>
      </c>
      <c r="BJ271" s="15" t="s">
        <v>85</v>
      </c>
      <c r="BK271" s="136">
        <f>ROUND(I271*H271,2)</f>
        <v>0</v>
      </c>
      <c r="BL271" s="15" t="s">
        <v>118</v>
      </c>
      <c r="BM271" s="135" t="s">
        <v>258</v>
      </c>
    </row>
    <row r="272" spans="2:65" s="1" customFormat="1" ht="78">
      <c r="B272" s="30"/>
      <c r="D272" s="137" t="s">
        <v>120</v>
      </c>
      <c r="F272" s="138" t="s">
        <v>121</v>
      </c>
      <c r="I272" s="139"/>
      <c r="L272" s="30"/>
      <c r="M272" s="140"/>
      <c r="T272" s="54"/>
      <c r="AT272" s="15" t="s">
        <v>120</v>
      </c>
      <c r="AU272" s="15" t="s">
        <v>87</v>
      </c>
    </row>
    <row r="273" spans="2:65" s="12" customFormat="1">
      <c r="B273" s="141"/>
      <c r="D273" s="137" t="s">
        <v>122</v>
      </c>
      <c r="E273" s="142" t="s">
        <v>1</v>
      </c>
      <c r="F273" s="143" t="s">
        <v>259</v>
      </c>
      <c r="H273" s="144">
        <v>50</v>
      </c>
      <c r="I273" s="145"/>
      <c r="L273" s="141"/>
      <c r="M273" s="146"/>
      <c r="T273" s="147"/>
      <c r="AT273" s="142" t="s">
        <v>122</v>
      </c>
      <c r="AU273" s="142" t="s">
        <v>87</v>
      </c>
      <c r="AV273" s="12" t="s">
        <v>87</v>
      </c>
      <c r="AW273" s="12" t="s">
        <v>34</v>
      </c>
      <c r="AX273" s="12" t="s">
        <v>78</v>
      </c>
      <c r="AY273" s="142" t="s">
        <v>113</v>
      </c>
    </row>
    <row r="274" spans="2:65" s="12" customFormat="1">
      <c r="B274" s="141"/>
      <c r="D274" s="137" t="s">
        <v>122</v>
      </c>
      <c r="E274" s="142" t="s">
        <v>1</v>
      </c>
      <c r="F274" s="143" t="s">
        <v>167</v>
      </c>
      <c r="H274" s="144">
        <v>1</v>
      </c>
      <c r="I274" s="145"/>
      <c r="L274" s="141"/>
      <c r="M274" s="146"/>
      <c r="T274" s="147"/>
      <c r="AT274" s="142" t="s">
        <v>122</v>
      </c>
      <c r="AU274" s="142" t="s">
        <v>87</v>
      </c>
      <c r="AV274" s="12" t="s">
        <v>87</v>
      </c>
      <c r="AW274" s="12" t="s">
        <v>34</v>
      </c>
      <c r="AX274" s="12" t="s">
        <v>78</v>
      </c>
      <c r="AY274" s="142" t="s">
        <v>113</v>
      </c>
    </row>
    <row r="275" spans="2:65" s="12" customFormat="1">
      <c r="B275" s="141"/>
      <c r="D275" s="137" t="s">
        <v>122</v>
      </c>
      <c r="E275" s="142" t="s">
        <v>1</v>
      </c>
      <c r="F275" s="143" t="s">
        <v>260</v>
      </c>
      <c r="H275" s="144">
        <v>10</v>
      </c>
      <c r="I275" s="145"/>
      <c r="L275" s="141"/>
      <c r="M275" s="146"/>
      <c r="T275" s="147"/>
      <c r="AT275" s="142" t="s">
        <v>122</v>
      </c>
      <c r="AU275" s="142" t="s">
        <v>87</v>
      </c>
      <c r="AV275" s="12" t="s">
        <v>87</v>
      </c>
      <c r="AW275" s="12" t="s">
        <v>34</v>
      </c>
      <c r="AX275" s="12" t="s">
        <v>78</v>
      </c>
      <c r="AY275" s="142" t="s">
        <v>113</v>
      </c>
    </row>
    <row r="276" spans="2:65" s="13" customFormat="1">
      <c r="B276" s="148"/>
      <c r="D276" s="137" t="s">
        <v>122</v>
      </c>
      <c r="E276" s="149" t="s">
        <v>1</v>
      </c>
      <c r="F276" s="150" t="s">
        <v>127</v>
      </c>
      <c r="H276" s="151">
        <v>61</v>
      </c>
      <c r="I276" s="152"/>
      <c r="L276" s="148"/>
      <c r="M276" s="153"/>
      <c r="T276" s="154"/>
      <c r="AT276" s="149" t="s">
        <v>122</v>
      </c>
      <c r="AU276" s="149" t="s">
        <v>87</v>
      </c>
      <c r="AV276" s="13" t="s">
        <v>118</v>
      </c>
      <c r="AW276" s="13" t="s">
        <v>34</v>
      </c>
      <c r="AX276" s="13" t="s">
        <v>85</v>
      </c>
      <c r="AY276" s="149" t="s">
        <v>113</v>
      </c>
    </row>
    <row r="277" spans="2:65" s="12" customFormat="1">
      <c r="B277" s="141"/>
      <c r="D277" s="137" t="s">
        <v>122</v>
      </c>
      <c r="F277" s="143" t="s">
        <v>261</v>
      </c>
      <c r="H277" s="144">
        <v>122</v>
      </c>
      <c r="I277" s="145"/>
      <c r="L277" s="141"/>
      <c r="M277" s="146"/>
      <c r="T277" s="147"/>
      <c r="AT277" s="142" t="s">
        <v>122</v>
      </c>
      <c r="AU277" s="142" t="s">
        <v>87</v>
      </c>
      <c r="AV277" s="12" t="s">
        <v>87</v>
      </c>
      <c r="AW277" s="12" t="s">
        <v>4</v>
      </c>
      <c r="AX277" s="12" t="s">
        <v>85</v>
      </c>
      <c r="AY277" s="142" t="s">
        <v>113</v>
      </c>
    </row>
    <row r="278" spans="2:65" s="11" customFormat="1" ht="25.9" customHeight="1">
      <c r="B278" s="114"/>
      <c r="D278" s="115" t="s">
        <v>77</v>
      </c>
      <c r="E278" s="116" t="s">
        <v>262</v>
      </c>
      <c r="F278" s="116" t="s">
        <v>263</v>
      </c>
      <c r="I278" s="117"/>
      <c r="J278" s="118">
        <f>BK278</f>
        <v>0</v>
      </c>
      <c r="L278" s="114"/>
      <c r="M278" s="119"/>
      <c r="P278" s="120">
        <f>SUM(P279:P314)</f>
        <v>0</v>
      </c>
      <c r="R278" s="120">
        <f>SUM(R279:R314)</f>
        <v>0</v>
      </c>
      <c r="T278" s="121">
        <f>SUM(T279:T314)</f>
        <v>0</v>
      </c>
      <c r="AR278" s="115" t="s">
        <v>85</v>
      </c>
      <c r="AT278" s="122" t="s">
        <v>77</v>
      </c>
      <c r="AU278" s="122" t="s">
        <v>78</v>
      </c>
      <c r="AY278" s="115" t="s">
        <v>113</v>
      </c>
      <c r="BK278" s="123">
        <f>SUM(BK279:BK314)</f>
        <v>0</v>
      </c>
    </row>
    <row r="279" spans="2:65" s="1" customFormat="1" ht="16.5" customHeight="1">
      <c r="B279" s="30"/>
      <c r="C279" s="157" t="s">
        <v>7</v>
      </c>
      <c r="D279" s="157" t="s">
        <v>264</v>
      </c>
      <c r="E279" s="158" t="s">
        <v>85</v>
      </c>
      <c r="F279" s="159" t="s">
        <v>265</v>
      </c>
      <c r="G279" s="160" t="s">
        <v>117</v>
      </c>
      <c r="H279" s="161">
        <v>40</v>
      </c>
      <c r="I279" s="162"/>
      <c r="J279" s="163">
        <f t="shared" ref="J279:J314" si="0">ROUND(I279*H279,2)</f>
        <v>0</v>
      </c>
      <c r="K279" s="159" t="s">
        <v>443</v>
      </c>
      <c r="L279" s="164"/>
      <c r="M279" s="165" t="s">
        <v>1</v>
      </c>
      <c r="N279" s="166" t="s">
        <v>43</v>
      </c>
      <c r="P279" s="133">
        <f t="shared" ref="P279:P314" si="1">O279*H279</f>
        <v>0</v>
      </c>
      <c r="Q279" s="133">
        <v>0</v>
      </c>
      <c r="R279" s="133">
        <f t="shared" ref="R279:R314" si="2">Q279*H279</f>
        <v>0</v>
      </c>
      <c r="S279" s="133">
        <v>0</v>
      </c>
      <c r="T279" s="134">
        <f t="shared" ref="T279:T314" si="3">S279*H279</f>
        <v>0</v>
      </c>
      <c r="AR279" s="135" t="s">
        <v>170</v>
      </c>
      <c r="AT279" s="135" t="s">
        <v>264</v>
      </c>
      <c r="AU279" s="135" t="s">
        <v>85</v>
      </c>
      <c r="AY279" s="15" t="s">
        <v>113</v>
      </c>
      <c r="BE279" s="136">
        <f t="shared" ref="BE279:BE314" si="4">IF(N279="základní",J279,0)</f>
        <v>0</v>
      </c>
      <c r="BF279" s="136">
        <f t="shared" ref="BF279:BF314" si="5">IF(N279="snížená",J279,0)</f>
        <v>0</v>
      </c>
      <c r="BG279" s="136">
        <f t="shared" ref="BG279:BG314" si="6">IF(N279="zákl. přenesená",J279,0)</f>
        <v>0</v>
      </c>
      <c r="BH279" s="136">
        <f t="shared" ref="BH279:BH314" si="7">IF(N279="sníž. přenesená",J279,0)</f>
        <v>0</v>
      </c>
      <c r="BI279" s="136">
        <f t="shared" ref="BI279:BI314" si="8">IF(N279="nulová",J279,0)</f>
        <v>0</v>
      </c>
      <c r="BJ279" s="15" t="s">
        <v>85</v>
      </c>
      <c r="BK279" s="136">
        <f t="shared" ref="BK279:BK314" si="9">ROUND(I279*H279,2)</f>
        <v>0</v>
      </c>
      <c r="BL279" s="15" t="s">
        <v>118</v>
      </c>
      <c r="BM279" s="135" t="s">
        <v>266</v>
      </c>
    </row>
    <row r="280" spans="2:65" s="1" customFormat="1" ht="16.5" customHeight="1">
      <c r="B280" s="30"/>
      <c r="C280" s="157" t="s">
        <v>267</v>
      </c>
      <c r="D280" s="157" t="s">
        <v>264</v>
      </c>
      <c r="E280" s="158" t="s">
        <v>87</v>
      </c>
      <c r="F280" s="159" t="s">
        <v>268</v>
      </c>
      <c r="G280" s="160" t="s">
        <v>269</v>
      </c>
      <c r="H280" s="161">
        <v>1000</v>
      </c>
      <c r="I280" s="162"/>
      <c r="J280" s="163">
        <f t="shared" si="0"/>
        <v>0</v>
      </c>
      <c r="K280" s="159" t="s">
        <v>443</v>
      </c>
      <c r="L280" s="164"/>
      <c r="M280" s="165" t="s">
        <v>1</v>
      </c>
      <c r="N280" s="166" t="s">
        <v>43</v>
      </c>
      <c r="P280" s="133">
        <f t="shared" si="1"/>
        <v>0</v>
      </c>
      <c r="Q280" s="133">
        <v>0</v>
      </c>
      <c r="R280" s="133">
        <f t="shared" si="2"/>
        <v>0</v>
      </c>
      <c r="S280" s="133">
        <v>0</v>
      </c>
      <c r="T280" s="134">
        <f t="shared" si="3"/>
        <v>0</v>
      </c>
      <c r="AR280" s="135" t="s">
        <v>170</v>
      </c>
      <c r="AT280" s="135" t="s">
        <v>264</v>
      </c>
      <c r="AU280" s="135" t="s">
        <v>85</v>
      </c>
      <c r="AY280" s="15" t="s">
        <v>113</v>
      </c>
      <c r="BE280" s="136">
        <f t="shared" si="4"/>
        <v>0</v>
      </c>
      <c r="BF280" s="136">
        <f t="shared" si="5"/>
        <v>0</v>
      </c>
      <c r="BG280" s="136">
        <f t="shared" si="6"/>
        <v>0</v>
      </c>
      <c r="BH280" s="136">
        <f t="shared" si="7"/>
        <v>0</v>
      </c>
      <c r="BI280" s="136">
        <f t="shared" si="8"/>
        <v>0</v>
      </c>
      <c r="BJ280" s="15" t="s">
        <v>85</v>
      </c>
      <c r="BK280" s="136">
        <f t="shared" si="9"/>
        <v>0</v>
      </c>
      <c r="BL280" s="15" t="s">
        <v>118</v>
      </c>
      <c r="BM280" s="135" t="s">
        <v>270</v>
      </c>
    </row>
    <row r="281" spans="2:65" s="1" customFormat="1" ht="16.5" customHeight="1">
      <c r="B281" s="30"/>
      <c r="C281" s="157" t="s">
        <v>271</v>
      </c>
      <c r="D281" s="157" t="s">
        <v>264</v>
      </c>
      <c r="E281" s="158" t="s">
        <v>137</v>
      </c>
      <c r="F281" s="159" t="s">
        <v>272</v>
      </c>
      <c r="G281" s="160" t="s">
        <v>117</v>
      </c>
      <c r="H281" s="161">
        <v>20</v>
      </c>
      <c r="I281" s="162"/>
      <c r="J281" s="163">
        <f t="shared" si="0"/>
        <v>0</v>
      </c>
      <c r="K281" s="159" t="s">
        <v>443</v>
      </c>
      <c r="L281" s="164"/>
      <c r="M281" s="165" t="s">
        <v>1</v>
      </c>
      <c r="N281" s="166" t="s">
        <v>43</v>
      </c>
      <c r="P281" s="133">
        <f t="shared" si="1"/>
        <v>0</v>
      </c>
      <c r="Q281" s="133">
        <v>0</v>
      </c>
      <c r="R281" s="133">
        <f t="shared" si="2"/>
        <v>0</v>
      </c>
      <c r="S281" s="133">
        <v>0</v>
      </c>
      <c r="T281" s="134">
        <f t="shared" si="3"/>
        <v>0</v>
      </c>
      <c r="AR281" s="135" t="s">
        <v>170</v>
      </c>
      <c r="AT281" s="135" t="s">
        <v>264</v>
      </c>
      <c r="AU281" s="135" t="s">
        <v>85</v>
      </c>
      <c r="AY281" s="15" t="s">
        <v>113</v>
      </c>
      <c r="BE281" s="136">
        <f t="shared" si="4"/>
        <v>0</v>
      </c>
      <c r="BF281" s="136">
        <f t="shared" si="5"/>
        <v>0</v>
      </c>
      <c r="BG281" s="136">
        <f t="shared" si="6"/>
        <v>0</v>
      </c>
      <c r="BH281" s="136">
        <f t="shared" si="7"/>
        <v>0</v>
      </c>
      <c r="BI281" s="136">
        <f t="shared" si="8"/>
        <v>0</v>
      </c>
      <c r="BJ281" s="15" t="s">
        <v>85</v>
      </c>
      <c r="BK281" s="136">
        <f t="shared" si="9"/>
        <v>0</v>
      </c>
      <c r="BL281" s="15" t="s">
        <v>118</v>
      </c>
      <c r="BM281" s="135" t="s">
        <v>273</v>
      </c>
    </row>
    <row r="282" spans="2:65" s="1" customFormat="1" ht="16.5" customHeight="1">
      <c r="B282" s="30"/>
      <c r="C282" s="157" t="s">
        <v>274</v>
      </c>
      <c r="D282" s="157" t="s">
        <v>264</v>
      </c>
      <c r="E282" s="158" t="s">
        <v>118</v>
      </c>
      <c r="F282" s="159" t="s">
        <v>275</v>
      </c>
      <c r="G282" s="160" t="s">
        <v>276</v>
      </c>
      <c r="H282" s="161">
        <v>40</v>
      </c>
      <c r="I282" s="162"/>
      <c r="J282" s="163">
        <f t="shared" si="0"/>
        <v>0</v>
      </c>
      <c r="K282" s="159" t="s">
        <v>443</v>
      </c>
      <c r="L282" s="164"/>
      <c r="M282" s="165" t="s">
        <v>1</v>
      </c>
      <c r="N282" s="166" t="s">
        <v>43</v>
      </c>
      <c r="P282" s="133">
        <f t="shared" si="1"/>
        <v>0</v>
      </c>
      <c r="Q282" s="133">
        <v>0</v>
      </c>
      <c r="R282" s="133">
        <f t="shared" si="2"/>
        <v>0</v>
      </c>
      <c r="S282" s="133">
        <v>0</v>
      </c>
      <c r="T282" s="134">
        <f t="shared" si="3"/>
        <v>0</v>
      </c>
      <c r="AR282" s="135" t="s">
        <v>170</v>
      </c>
      <c r="AT282" s="135" t="s">
        <v>264</v>
      </c>
      <c r="AU282" s="135" t="s">
        <v>85</v>
      </c>
      <c r="AY282" s="15" t="s">
        <v>113</v>
      </c>
      <c r="BE282" s="136">
        <f t="shared" si="4"/>
        <v>0</v>
      </c>
      <c r="BF282" s="136">
        <f t="shared" si="5"/>
        <v>0</v>
      </c>
      <c r="BG282" s="136">
        <f t="shared" si="6"/>
        <v>0</v>
      </c>
      <c r="BH282" s="136">
        <f t="shared" si="7"/>
        <v>0</v>
      </c>
      <c r="BI282" s="136">
        <f t="shared" si="8"/>
        <v>0</v>
      </c>
      <c r="BJ282" s="15" t="s">
        <v>85</v>
      </c>
      <c r="BK282" s="136">
        <f t="shared" si="9"/>
        <v>0</v>
      </c>
      <c r="BL282" s="15" t="s">
        <v>118</v>
      </c>
      <c r="BM282" s="135" t="s">
        <v>277</v>
      </c>
    </row>
    <row r="283" spans="2:65" s="1" customFormat="1" ht="16.5" customHeight="1">
      <c r="B283" s="30"/>
      <c r="C283" s="157" t="s">
        <v>278</v>
      </c>
      <c r="D283" s="157" t="s">
        <v>264</v>
      </c>
      <c r="E283" s="158" t="s">
        <v>150</v>
      </c>
      <c r="F283" s="159" t="s">
        <v>279</v>
      </c>
      <c r="G283" s="160" t="s">
        <v>280</v>
      </c>
      <c r="H283" s="161">
        <v>4</v>
      </c>
      <c r="I283" s="162"/>
      <c r="J283" s="163">
        <f t="shared" si="0"/>
        <v>0</v>
      </c>
      <c r="K283" s="159" t="s">
        <v>443</v>
      </c>
      <c r="L283" s="164"/>
      <c r="M283" s="165" t="s">
        <v>1</v>
      </c>
      <c r="N283" s="166" t="s">
        <v>43</v>
      </c>
      <c r="P283" s="133">
        <f t="shared" si="1"/>
        <v>0</v>
      </c>
      <c r="Q283" s="133">
        <v>0</v>
      </c>
      <c r="R283" s="133">
        <f t="shared" si="2"/>
        <v>0</v>
      </c>
      <c r="S283" s="133">
        <v>0</v>
      </c>
      <c r="T283" s="134">
        <f t="shared" si="3"/>
        <v>0</v>
      </c>
      <c r="AR283" s="135" t="s">
        <v>170</v>
      </c>
      <c r="AT283" s="135" t="s">
        <v>264</v>
      </c>
      <c r="AU283" s="135" t="s">
        <v>85</v>
      </c>
      <c r="AY283" s="15" t="s">
        <v>113</v>
      </c>
      <c r="BE283" s="136">
        <f t="shared" si="4"/>
        <v>0</v>
      </c>
      <c r="BF283" s="136">
        <f t="shared" si="5"/>
        <v>0</v>
      </c>
      <c r="BG283" s="136">
        <f t="shared" si="6"/>
        <v>0</v>
      </c>
      <c r="BH283" s="136">
        <f t="shared" si="7"/>
        <v>0</v>
      </c>
      <c r="BI283" s="136">
        <f t="shared" si="8"/>
        <v>0</v>
      </c>
      <c r="BJ283" s="15" t="s">
        <v>85</v>
      </c>
      <c r="BK283" s="136">
        <f t="shared" si="9"/>
        <v>0</v>
      </c>
      <c r="BL283" s="15" t="s">
        <v>118</v>
      </c>
      <c r="BM283" s="135" t="s">
        <v>281</v>
      </c>
    </row>
    <row r="284" spans="2:65" s="1" customFormat="1" ht="16.5" customHeight="1">
      <c r="B284" s="30"/>
      <c r="C284" s="157" t="s">
        <v>282</v>
      </c>
      <c r="D284" s="157" t="s">
        <v>264</v>
      </c>
      <c r="E284" s="158" t="s">
        <v>283</v>
      </c>
      <c r="F284" s="159" t="s">
        <v>284</v>
      </c>
      <c r="G284" s="160" t="s">
        <v>280</v>
      </c>
      <c r="H284" s="161">
        <v>40</v>
      </c>
      <c r="I284" s="162"/>
      <c r="J284" s="163">
        <f t="shared" si="0"/>
        <v>0</v>
      </c>
      <c r="K284" s="159" t="s">
        <v>443</v>
      </c>
      <c r="L284" s="164"/>
      <c r="M284" s="165" t="s">
        <v>1</v>
      </c>
      <c r="N284" s="166" t="s">
        <v>43</v>
      </c>
      <c r="P284" s="133">
        <f t="shared" si="1"/>
        <v>0</v>
      </c>
      <c r="Q284" s="133">
        <v>0</v>
      </c>
      <c r="R284" s="133">
        <f t="shared" si="2"/>
        <v>0</v>
      </c>
      <c r="S284" s="133">
        <v>0</v>
      </c>
      <c r="T284" s="134">
        <f t="shared" si="3"/>
        <v>0</v>
      </c>
      <c r="AR284" s="135" t="s">
        <v>170</v>
      </c>
      <c r="AT284" s="135" t="s">
        <v>264</v>
      </c>
      <c r="AU284" s="135" t="s">
        <v>85</v>
      </c>
      <c r="AY284" s="15" t="s">
        <v>113</v>
      </c>
      <c r="BE284" s="136">
        <f t="shared" si="4"/>
        <v>0</v>
      </c>
      <c r="BF284" s="136">
        <f t="shared" si="5"/>
        <v>0</v>
      </c>
      <c r="BG284" s="136">
        <f t="shared" si="6"/>
        <v>0</v>
      </c>
      <c r="BH284" s="136">
        <f t="shared" si="7"/>
        <v>0</v>
      </c>
      <c r="BI284" s="136">
        <f t="shared" si="8"/>
        <v>0</v>
      </c>
      <c r="BJ284" s="15" t="s">
        <v>85</v>
      </c>
      <c r="BK284" s="136">
        <f t="shared" si="9"/>
        <v>0</v>
      </c>
      <c r="BL284" s="15" t="s">
        <v>118</v>
      </c>
      <c r="BM284" s="135" t="s">
        <v>285</v>
      </c>
    </row>
    <row r="285" spans="2:65" s="1" customFormat="1" ht="16.5" customHeight="1">
      <c r="B285" s="30"/>
      <c r="C285" s="157" t="s">
        <v>286</v>
      </c>
      <c r="D285" s="157" t="s">
        <v>264</v>
      </c>
      <c r="E285" s="158" t="s">
        <v>156</v>
      </c>
      <c r="F285" s="159" t="s">
        <v>287</v>
      </c>
      <c r="G285" s="160" t="s">
        <v>117</v>
      </c>
      <c r="H285" s="161">
        <v>16</v>
      </c>
      <c r="I285" s="162"/>
      <c r="J285" s="163">
        <f t="shared" si="0"/>
        <v>0</v>
      </c>
      <c r="K285" s="159" t="s">
        <v>443</v>
      </c>
      <c r="L285" s="164"/>
      <c r="M285" s="165" t="s">
        <v>1</v>
      </c>
      <c r="N285" s="166" t="s">
        <v>43</v>
      </c>
      <c r="P285" s="133">
        <f t="shared" si="1"/>
        <v>0</v>
      </c>
      <c r="Q285" s="133">
        <v>0</v>
      </c>
      <c r="R285" s="133">
        <f t="shared" si="2"/>
        <v>0</v>
      </c>
      <c r="S285" s="133">
        <v>0</v>
      </c>
      <c r="T285" s="134">
        <f t="shared" si="3"/>
        <v>0</v>
      </c>
      <c r="AR285" s="135" t="s">
        <v>170</v>
      </c>
      <c r="AT285" s="135" t="s">
        <v>264</v>
      </c>
      <c r="AU285" s="135" t="s">
        <v>85</v>
      </c>
      <c r="AY285" s="15" t="s">
        <v>113</v>
      </c>
      <c r="BE285" s="136">
        <f t="shared" si="4"/>
        <v>0</v>
      </c>
      <c r="BF285" s="136">
        <f t="shared" si="5"/>
        <v>0</v>
      </c>
      <c r="BG285" s="136">
        <f t="shared" si="6"/>
        <v>0</v>
      </c>
      <c r="BH285" s="136">
        <f t="shared" si="7"/>
        <v>0</v>
      </c>
      <c r="BI285" s="136">
        <f t="shared" si="8"/>
        <v>0</v>
      </c>
      <c r="BJ285" s="15" t="s">
        <v>85</v>
      </c>
      <c r="BK285" s="136">
        <f t="shared" si="9"/>
        <v>0</v>
      </c>
      <c r="BL285" s="15" t="s">
        <v>118</v>
      </c>
      <c r="BM285" s="135" t="s">
        <v>288</v>
      </c>
    </row>
    <row r="286" spans="2:65" s="1" customFormat="1" ht="16.5" customHeight="1">
      <c r="B286" s="30"/>
      <c r="C286" s="157" t="s">
        <v>289</v>
      </c>
      <c r="D286" s="157" t="s">
        <v>264</v>
      </c>
      <c r="E286" s="158" t="s">
        <v>217</v>
      </c>
      <c r="F286" s="159" t="s">
        <v>290</v>
      </c>
      <c r="G286" s="160" t="s">
        <v>117</v>
      </c>
      <c r="H286" s="161">
        <v>28</v>
      </c>
      <c r="I286" s="162"/>
      <c r="J286" s="163">
        <f t="shared" si="0"/>
        <v>0</v>
      </c>
      <c r="K286" s="159" t="s">
        <v>443</v>
      </c>
      <c r="L286" s="164"/>
      <c r="M286" s="165" t="s">
        <v>1</v>
      </c>
      <c r="N286" s="166" t="s">
        <v>43</v>
      </c>
      <c r="P286" s="133">
        <f t="shared" si="1"/>
        <v>0</v>
      </c>
      <c r="Q286" s="133">
        <v>0</v>
      </c>
      <c r="R286" s="133">
        <f t="shared" si="2"/>
        <v>0</v>
      </c>
      <c r="S286" s="133">
        <v>0</v>
      </c>
      <c r="T286" s="134">
        <f t="shared" si="3"/>
        <v>0</v>
      </c>
      <c r="AR286" s="135" t="s">
        <v>170</v>
      </c>
      <c r="AT286" s="135" t="s">
        <v>264</v>
      </c>
      <c r="AU286" s="135" t="s">
        <v>85</v>
      </c>
      <c r="AY286" s="15" t="s">
        <v>113</v>
      </c>
      <c r="BE286" s="136">
        <f t="shared" si="4"/>
        <v>0</v>
      </c>
      <c r="BF286" s="136">
        <f t="shared" si="5"/>
        <v>0</v>
      </c>
      <c r="BG286" s="136">
        <f t="shared" si="6"/>
        <v>0</v>
      </c>
      <c r="BH286" s="136">
        <f t="shared" si="7"/>
        <v>0</v>
      </c>
      <c r="BI286" s="136">
        <f t="shared" si="8"/>
        <v>0</v>
      </c>
      <c r="BJ286" s="15" t="s">
        <v>85</v>
      </c>
      <c r="BK286" s="136">
        <f t="shared" si="9"/>
        <v>0</v>
      </c>
      <c r="BL286" s="15" t="s">
        <v>118</v>
      </c>
      <c r="BM286" s="135" t="s">
        <v>291</v>
      </c>
    </row>
    <row r="287" spans="2:65" s="1" customFormat="1" ht="16.5" customHeight="1">
      <c r="B287" s="30"/>
      <c r="C287" s="157" t="s">
        <v>292</v>
      </c>
      <c r="D287" s="157" t="s">
        <v>264</v>
      </c>
      <c r="E287" s="158" t="s">
        <v>293</v>
      </c>
      <c r="F287" s="159" t="s">
        <v>294</v>
      </c>
      <c r="G287" s="160" t="s">
        <v>276</v>
      </c>
      <c r="H287" s="161">
        <v>400</v>
      </c>
      <c r="I287" s="162"/>
      <c r="J287" s="163">
        <f t="shared" si="0"/>
        <v>0</v>
      </c>
      <c r="K287" s="159" t="s">
        <v>443</v>
      </c>
      <c r="L287" s="164"/>
      <c r="M287" s="165" t="s">
        <v>1</v>
      </c>
      <c r="N287" s="166" t="s">
        <v>43</v>
      </c>
      <c r="P287" s="133">
        <f t="shared" si="1"/>
        <v>0</v>
      </c>
      <c r="Q287" s="133">
        <v>0</v>
      </c>
      <c r="R287" s="133">
        <f t="shared" si="2"/>
        <v>0</v>
      </c>
      <c r="S287" s="133">
        <v>0</v>
      </c>
      <c r="T287" s="134">
        <f t="shared" si="3"/>
        <v>0</v>
      </c>
      <c r="AR287" s="135" t="s">
        <v>170</v>
      </c>
      <c r="AT287" s="135" t="s">
        <v>264</v>
      </c>
      <c r="AU287" s="135" t="s">
        <v>85</v>
      </c>
      <c r="AY287" s="15" t="s">
        <v>113</v>
      </c>
      <c r="BE287" s="136">
        <f t="shared" si="4"/>
        <v>0</v>
      </c>
      <c r="BF287" s="136">
        <f t="shared" si="5"/>
        <v>0</v>
      </c>
      <c r="BG287" s="136">
        <f t="shared" si="6"/>
        <v>0</v>
      </c>
      <c r="BH287" s="136">
        <f t="shared" si="7"/>
        <v>0</v>
      </c>
      <c r="BI287" s="136">
        <f t="shared" si="8"/>
        <v>0</v>
      </c>
      <c r="BJ287" s="15" t="s">
        <v>85</v>
      </c>
      <c r="BK287" s="136">
        <f t="shared" si="9"/>
        <v>0</v>
      </c>
      <c r="BL287" s="15" t="s">
        <v>118</v>
      </c>
      <c r="BM287" s="135" t="s">
        <v>295</v>
      </c>
    </row>
    <row r="288" spans="2:65" s="1" customFormat="1" ht="16.5" customHeight="1">
      <c r="B288" s="30"/>
      <c r="C288" s="157" t="s">
        <v>296</v>
      </c>
      <c r="D288" s="157" t="s">
        <v>264</v>
      </c>
      <c r="E288" s="158" t="s">
        <v>8</v>
      </c>
      <c r="F288" s="159" t="s">
        <v>297</v>
      </c>
      <c r="G288" s="160" t="s">
        <v>269</v>
      </c>
      <c r="H288" s="161">
        <v>200000</v>
      </c>
      <c r="I288" s="162"/>
      <c r="J288" s="163">
        <f t="shared" si="0"/>
        <v>0</v>
      </c>
      <c r="K288" s="159" t="s">
        <v>443</v>
      </c>
      <c r="L288" s="164"/>
      <c r="M288" s="165" t="s">
        <v>1</v>
      </c>
      <c r="N288" s="166" t="s">
        <v>43</v>
      </c>
      <c r="P288" s="133">
        <f t="shared" si="1"/>
        <v>0</v>
      </c>
      <c r="Q288" s="133">
        <v>0</v>
      </c>
      <c r="R288" s="133">
        <f t="shared" si="2"/>
        <v>0</v>
      </c>
      <c r="S288" s="133">
        <v>0</v>
      </c>
      <c r="T288" s="134">
        <f t="shared" si="3"/>
        <v>0</v>
      </c>
      <c r="AR288" s="135" t="s">
        <v>170</v>
      </c>
      <c r="AT288" s="135" t="s">
        <v>264</v>
      </c>
      <c r="AU288" s="135" t="s">
        <v>85</v>
      </c>
      <c r="AY288" s="15" t="s">
        <v>113</v>
      </c>
      <c r="BE288" s="136">
        <f t="shared" si="4"/>
        <v>0</v>
      </c>
      <c r="BF288" s="136">
        <f t="shared" si="5"/>
        <v>0</v>
      </c>
      <c r="BG288" s="136">
        <f t="shared" si="6"/>
        <v>0</v>
      </c>
      <c r="BH288" s="136">
        <f t="shared" si="7"/>
        <v>0</v>
      </c>
      <c r="BI288" s="136">
        <f t="shared" si="8"/>
        <v>0</v>
      </c>
      <c r="BJ288" s="15" t="s">
        <v>85</v>
      </c>
      <c r="BK288" s="136">
        <f t="shared" si="9"/>
        <v>0</v>
      </c>
      <c r="BL288" s="15" t="s">
        <v>118</v>
      </c>
      <c r="BM288" s="135" t="s">
        <v>298</v>
      </c>
    </row>
    <row r="289" spans="2:65" s="1" customFormat="1" ht="16.5" customHeight="1">
      <c r="B289" s="30"/>
      <c r="C289" s="157" t="s">
        <v>299</v>
      </c>
      <c r="D289" s="157" t="s">
        <v>264</v>
      </c>
      <c r="E289" s="158" t="s">
        <v>300</v>
      </c>
      <c r="F289" s="159" t="s">
        <v>301</v>
      </c>
      <c r="G289" s="160" t="s">
        <v>269</v>
      </c>
      <c r="H289" s="161">
        <v>4000</v>
      </c>
      <c r="I289" s="162"/>
      <c r="J289" s="163">
        <f t="shared" si="0"/>
        <v>0</v>
      </c>
      <c r="K289" s="159" t="s">
        <v>443</v>
      </c>
      <c r="L289" s="164"/>
      <c r="M289" s="165" t="s">
        <v>1</v>
      </c>
      <c r="N289" s="166" t="s">
        <v>43</v>
      </c>
      <c r="P289" s="133">
        <f t="shared" si="1"/>
        <v>0</v>
      </c>
      <c r="Q289" s="133">
        <v>0</v>
      </c>
      <c r="R289" s="133">
        <f t="shared" si="2"/>
        <v>0</v>
      </c>
      <c r="S289" s="133">
        <v>0</v>
      </c>
      <c r="T289" s="134">
        <f t="shared" si="3"/>
        <v>0</v>
      </c>
      <c r="AR289" s="135" t="s">
        <v>170</v>
      </c>
      <c r="AT289" s="135" t="s">
        <v>264</v>
      </c>
      <c r="AU289" s="135" t="s">
        <v>85</v>
      </c>
      <c r="AY289" s="15" t="s">
        <v>113</v>
      </c>
      <c r="BE289" s="136">
        <f t="shared" si="4"/>
        <v>0</v>
      </c>
      <c r="BF289" s="136">
        <f t="shared" si="5"/>
        <v>0</v>
      </c>
      <c r="BG289" s="136">
        <f t="shared" si="6"/>
        <v>0</v>
      </c>
      <c r="BH289" s="136">
        <f t="shared" si="7"/>
        <v>0</v>
      </c>
      <c r="BI289" s="136">
        <f t="shared" si="8"/>
        <v>0</v>
      </c>
      <c r="BJ289" s="15" t="s">
        <v>85</v>
      </c>
      <c r="BK289" s="136">
        <f t="shared" si="9"/>
        <v>0</v>
      </c>
      <c r="BL289" s="15" t="s">
        <v>118</v>
      </c>
      <c r="BM289" s="135" t="s">
        <v>302</v>
      </c>
    </row>
    <row r="290" spans="2:65" s="1" customFormat="1" ht="16.5" customHeight="1">
      <c r="B290" s="30"/>
      <c r="C290" s="157" t="s">
        <v>303</v>
      </c>
      <c r="D290" s="157" t="s">
        <v>264</v>
      </c>
      <c r="E290" s="158" t="s">
        <v>304</v>
      </c>
      <c r="F290" s="159" t="s">
        <v>305</v>
      </c>
      <c r="G290" s="160" t="s">
        <v>269</v>
      </c>
      <c r="H290" s="161">
        <v>400000</v>
      </c>
      <c r="I290" s="162"/>
      <c r="J290" s="163">
        <f t="shared" si="0"/>
        <v>0</v>
      </c>
      <c r="K290" s="159" t="s">
        <v>443</v>
      </c>
      <c r="L290" s="164"/>
      <c r="M290" s="165" t="s">
        <v>1</v>
      </c>
      <c r="N290" s="166" t="s">
        <v>43</v>
      </c>
      <c r="P290" s="133">
        <f t="shared" si="1"/>
        <v>0</v>
      </c>
      <c r="Q290" s="133">
        <v>0</v>
      </c>
      <c r="R290" s="133">
        <f t="shared" si="2"/>
        <v>0</v>
      </c>
      <c r="S290" s="133">
        <v>0</v>
      </c>
      <c r="T290" s="134">
        <f t="shared" si="3"/>
        <v>0</v>
      </c>
      <c r="AR290" s="135" t="s">
        <v>170</v>
      </c>
      <c r="AT290" s="135" t="s">
        <v>264</v>
      </c>
      <c r="AU290" s="135" t="s">
        <v>85</v>
      </c>
      <c r="AY290" s="15" t="s">
        <v>113</v>
      </c>
      <c r="BE290" s="136">
        <f t="shared" si="4"/>
        <v>0</v>
      </c>
      <c r="BF290" s="136">
        <f t="shared" si="5"/>
        <v>0</v>
      </c>
      <c r="BG290" s="136">
        <f t="shared" si="6"/>
        <v>0</v>
      </c>
      <c r="BH290" s="136">
        <f t="shared" si="7"/>
        <v>0</v>
      </c>
      <c r="BI290" s="136">
        <f t="shared" si="8"/>
        <v>0</v>
      </c>
      <c r="BJ290" s="15" t="s">
        <v>85</v>
      </c>
      <c r="BK290" s="136">
        <f t="shared" si="9"/>
        <v>0</v>
      </c>
      <c r="BL290" s="15" t="s">
        <v>118</v>
      </c>
      <c r="BM290" s="135" t="s">
        <v>306</v>
      </c>
    </row>
    <row r="291" spans="2:65" s="1" customFormat="1" ht="16.5" customHeight="1">
      <c r="B291" s="30"/>
      <c r="C291" s="157" t="s">
        <v>307</v>
      </c>
      <c r="D291" s="157" t="s">
        <v>264</v>
      </c>
      <c r="E291" s="158" t="s">
        <v>308</v>
      </c>
      <c r="F291" s="159" t="s">
        <v>309</v>
      </c>
      <c r="G291" s="160" t="s">
        <v>269</v>
      </c>
      <c r="H291" s="161">
        <v>4000</v>
      </c>
      <c r="I291" s="162"/>
      <c r="J291" s="163">
        <f t="shared" si="0"/>
        <v>0</v>
      </c>
      <c r="K291" s="159" t="s">
        <v>443</v>
      </c>
      <c r="L291" s="164"/>
      <c r="M291" s="165" t="s">
        <v>1</v>
      </c>
      <c r="N291" s="166" t="s">
        <v>43</v>
      </c>
      <c r="P291" s="133">
        <f t="shared" si="1"/>
        <v>0</v>
      </c>
      <c r="Q291" s="133">
        <v>0</v>
      </c>
      <c r="R291" s="133">
        <f t="shared" si="2"/>
        <v>0</v>
      </c>
      <c r="S291" s="133">
        <v>0</v>
      </c>
      <c r="T291" s="134">
        <f t="shared" si="3"/>
        <v>0</v>
      </c>
      <c r="AR291" s="135" t="s">
        <v>170</v>
      </c>
      <c r="AT291" s="135" t="s">
        <v>264</v>
      </c>
      <c r="AU291" s="135" t="s">
        <v>85</v>
      </c>
      <c r="AY291" s="15" t="s">
        <v>113</v>
      </c>
      <c r="BE291" s="136">
        <f t="shared" si="4"/>
        <v>0</v>
      </c>
      <c r="BF291" s="136">
        <f t="shared" si="5"/>
        <v>0</v>
      </c>
      <c r="BG291" s="136">
        <f t="shared" si="6"/>
        <v>0</v>
      </c>
      <c r="BH291" s="136">
        <f t="shared" si="7"/>
        <v>0</v>
      </c>
      <c r="BI291" s="136">
        <f t="shared" si="8"/>
        <v>0</v>
      </c>
      <c r="BJ291" s="15" t="s">
        <v>85</v>
      </c>
      <c r="BK291" s="136">
        <f t="shared" si="9"/>
        <v>0</v>
      </c>
      <c r="BL291" s="15" t="s">
        <v>118</v>
      </c>
      <c r="BM291" s="135" t="s">
        <v>310</v>
      </c>
    </row>
    <row r="292" spans="2:65" s="1" customFormat="1" ht="16.5" customHeight="1">
      <c r="B292" s="30"/>
      <c r="C292" s="157" t="s">
        <v>311</v>
      </c>
      <c r="D292" s="157" t="s">
        <v>264</v>
      </c>
      <c r="E292" s="158" t="s">
        <v>312</v>
      </c>
      <c r="F292" s="159" t="s">
        <v>313</v>
      </c>
      <c r="G292" s="160" t="s">
        <v>269</v>
      </c>
      <c r="H292" s="161">
        <v>4000</v>
      </c>
      <c r="I292" s="162"/>
      <c r="J292" s="163">
        <f t="shared" si="0"/>
        <v>0</v>
      </c>
      <c r="K292" s="159" t="s">
        <v>443</v>
      </c>
      <c r="L292" s="164"/>
      <c r="M292" s="165" t="s">
        <v>1</v>
      </c>
      <c r="N292" s="166" t="s">
        <v>43</v>
      </c>
      <c r="P292" s="133">
        <f t="shared" si="1"/>
        <v>0</v>
      </c>
      <c r="Q292" s="133">
        <v>0</v>
      </c>
      <c r="R292" s="133">
        <f t="shared" si="2"/>
        <v>0</v>
      </c>
      <c r="S292" s="133">
        <v>0</v>
      </c>
      <c r="T292" s="134">
        <f t="shared" si="3"/>
        <v>0</v>
      </c>
      <c r="AR292" s="135" t="s">
        <v>170</v>
      </c>
      <c r="AT292" s="135" t="s">
        <v>264</v>
      </c>
      <c r="AU292" s="135" t="s">
        <v>85</v>
      </c>
      <c r="AY292" s="15" t="s">
        <v>113</v>
      </c>
      <c r="BE292" s="136">
        <f t="shared" si="4"/>
        <v>0</v>
      </c>
      <c r="BF292" s="136">
        <f t="shared" si="5"/>
        <v>0</v>
      </c>
      <c r="BG292" s="136">
        <f t="shared" si="6"/>
        <v>0</v>
      </c>
      <c r="BH292" s="136">
        <f t="shared" si="7"/>
        <v>0</v>
      </c>
      <c r="BI292" s="136">
        <f t="shared" si="8"/>
        <v>0</v>
      </c>
      <c r="BJ292" s="15" t="s">
        <v>85</v>
      </c>
      <c r="BK292" s="136">
        <f t="shared" si="9"/>
        <v>0</v>
      </c>
      <c r="BL292" s="15" t="s">
        <v>118</v>
      </c>
      <c r="BM292" s="135" t="s">
        <v>314</v>
      </c>
    </row>
    <row r="293" spans="2:65" s="1" customFormat="1" ht="16.5" customHeight="1">
      <c r="B293" s="30"/>
      <c r="C293" s="157" t="s">
        <v>315</v>
      </c>
      <c r="D293" s="157" t="s">
        <v>264</v>
      </c>
      <c r="E293" s="158" t="s">
        <v>316</v>
      </c>
      <c r="F293" s="159" t="s">
        <v>317</v>
      </c>
      <c r="G293" s="160" t="s">
        <v>269</v>
      </c>
      <c r="H293" s="161">
        <v>4000</v>
      </c>
      <c r="I293" s="162"/>
      <c r="J293" s="163">
        <f t="shared" si="0"/>
        <v>0</v>
      </c>
      <c r="K293" s="159" t="s">
        <v>443</v>
      </c>
      <c r="L293" s="164"/>
      <c r="M293" s="165" t="s">
        <v>1</v>
      </c>
      <c r="N293" s="166" t="s">
        <v>43</v>
      </c>
      <c r="P293" s="133">
        <f t="shared" si="1"/>
        <v>0</v>
      </c>
      <c r="Q293" s="133">
        <v>0</v>
      </c>
      <c r="R293" s="133">
        <f t="shared" si="2"/>
        <v>0</v>
      </c>
      <c r="S293" s="133">
        <v>0</v>
      </c>
      <c r="T293" s="134">
        <f t="shared" si="3"/>
        <v>0</v>
      </c>
      <c r="AR293" s="135" t="s">
        <v>170</v>
      </c>
      <c r="AT293" s="135" t="s">
        <v>264</v>
      </c>
      <c r="AU293" s="135" t="s">
        <v>85</v>
      </c>
      <c r="AY293" s="15" t="s">
        <v>113</v>
      </c>
      <c r="BE293" s="136">
        <f t="shared" si="4"/>
        <v>0</v>
      </c>
      <c r="BF293" s="136">
        <f t="shared" si="5"/>
        <v>0</v>
      </c>
      <c r="BG293" s="136">
        <f t="shared" si="6"/>
        <v>0</v>
      </c>
      <c r="BH293" s="136">
        <f t="shared" si="7"/>
        <v>0</v>
      </c>
      <c r="BI293" s="136">
        <f t="shared" si="8"/>
        <v>0</v>
      </c>
      <c r="BJ293" s="15" t="s">
        <v>85</v>
      </c>
      <c r="BK293" s="136">
        <f t="shared" si="9"/>
        <v>0</v>
      </c>
      <c r="BL293" s="15" t="s">
        <v>118</v>
      </c>
      <c r="BM293" s="135" t="s">
        <v>318</v>
      </c>
    </row>
    <row r="294" spans="2:65" s="1" customFormat="1" ht="16.5" customHeight="1">
      <c r="B294" s="30"/>
      <c r="C294" s="157" t="s">
        <v>319</v>
      </c>
      <c r="D294" s="157" t="s">
        <v>264</v>
      </c>
      <c r="E294" s="158" t="s">
        <v>320</v>
      </c>
      <c r="F294" s="159" t="s">
        <v>321</v>
      </c>
      <c r="G294" s="160" t="s">
        <v>269</v>
      </c>
      <c r="H294" s="161">
        <v>4000</v>
      </c>
      <c r="I294" s="162"/>
      <c r="J294" s="163">
        <f t="shared" si="0"/>
        <v>0</v>
      </c>
      <c r="K294" s="159" t="s">
        <v>443</v>
      </c>
      <c r="L294" s="164"/>
      <c r="M294" s="165" t="s">
        <v>1</v>
      </c>
      <c r="N294" s="166" t="s">
        <v>43</v>
      </c>
      <c r="P294" s="133">
        <f t="shared" si="1"/>
        <v>0</v>
      </c>
      <c r="Q294" s="133">
        <v>0</v>
      </c>
      <c r="R294" s="133">
        <f t="shared" si="2"/>
        <v>0</v>
      </c>
      <c r="S294" s="133">
        <v>0</v>
      </c>
      <c r="T294" s="134">
        <f t="shared" si="3"/>
        <v>0</v>
      </c>
      <c r="AR294" s="135" t="s">
        <v>170</v>
      </c>
      <c r="AT294" s="135" t="s">
        <v>264</v>
      </c>
      <c r="AU294" s="135" t="s">
        <v>85</v>
      </c>
      <c r="AY294" s="15" t="s">
        <v>113</v>
      </c>
      <c r="BE294" s="136">
        <f t="shared" si="4"/>
        <v>0</v>
      </c>
      <c r="BF294" s="136">
        <f t="shared" si="5"/>
        <v>0</v>
      </c>
      <c r="BG294" s="136">
        <f t="shared" si="6"/>
        <v>0</v>
      </c>
      <c r="BH294" s="136">
        <f t="shared" si="7"/>
        <v>0</v>
      </c>
      <c r="BI294" s="136">
        <f t="shared" si="8"/>
        <v>0</v>
      </c>
      <c r="BJ294" s="15" t="s">
        <v>85</v>
      </c>
      <c r="BK294" s="136">
        <f t="shared" si="9"/>
        <v>0</v>
      </c>
      <c r="BL294" s="15" t="s">
        <v>118</v>
      </c>
      <c r="BM294" s="135" t="s">
        <v>322</v>
      </c>
    </row>
    <row r="295" spans="2:65" s="1" customFormat="1" ht="16.5" customHeight="1">
      <c r="B295" s="30"/>
      <c r="C295" s="157" t="s">
        <v>323</v>
      </c>
      <c r="D295" s="157" t="s">
        <v>264</v>
      </c>
      <c r="E295" s="158" t="s">
        <v>324</v>
      </c>
      <c r="F295" s="159" t="s">
        <v>325</v>
      </c>
      <c r="G295" s="160" t="s">
        <v>269</v>
      </c>
      <c r="H295" s="161">
        <v>4000</v>
      </c>
      <c r="I295" s="162"/>
      <c r="J295" s="163">
        <f t="shared" si="0"/>
        <v>0</v>
      </c>
      <c r="K295" s="159" t="s">
        <v>443</v>
      </c>
      <c r="L295" s="164"/>
      <c r="M295" s="165" t="s">
        <v>1</v>
      </c>
      <c r="N295" s="166" t="s">
        <v>43</v>
      </c>
      <c r="P295" s="133">
        <f t="shared" si="1"/>
        <v>0</v>
      </c>
      <c r="Q295" s="133">
        <v>0</v>
      </c>
      <c r="R295" s="133">
        <f t="shared" si="2"/>
        <v>0</v>
      </c>
      <c r="S295" s="133">
        <v>0</v>
      </c>
      <c r="T295" s="134">
        <f t="shared" si="3"/>
        <v>0</v>
      </c>
      <c r="AR295" s="135" t="s">
        <v>170</v>
      </c>
      <c r="AT295" s="135" t="s">
        <v>264</v>
      </c>
      <c r="AU295" s="135" t="s">
        <v>85</v>
      </c>
      <c r="AY295" s="15" t="s">
        <v>113</v>
      </c>
      <c r="BE295" s="136">
        <f t="shared" si="4"/>
        <v>0</v>
      </c>
      <c r="BF295" s="136">
        <f t="shared" si="5"/>
        <v>0</v>
      </c>
      <c r="BG295" s="136">
        <f t="shared" si="6"/>
        <v>0</v>
      </c>
      <c r="BH295" s="136">
        <f t="shared" si="7"/>
        <v>0</v>
      </c>
      <c r="BI295" s="136">
        <f t="shared" si="8"/>
        <v>0</v>
      </c>
      <c r="BJ295" s="15" t="s">
        <v>85</v>
      </c>
      <c r="BK295" s="136">
        <f t="shared" si="9"/>
        <v>0</v>
      </c>
      <c r="BL295" s="15" t="s">
        <v>118</v>
      </c>
      <c r="BM295" s="135" t="s">
        <v>326</v>
      </c>
    </row>
    <row r="296" spans="2:65" s="1" customFormat="1" ht="16.5" customHeight="1">
      <c r="B296" s="30"/>
      <c r="C296" s="157" t="s">
        <v>327</v>
      </c>
      <c r="D296" s="157" t="s">
        <v>264</v>
      </c>
      <c r="E296" s="158" t="s">
        <v>328</v>
      </c>
      <c r="F296" s="159" t="s">
        <v>329</v>
      </c>
      <c r="G296" s="160" t="s">
        <v>269</v>
      </c>
      <c r="H296" s="161">
        <v>4000</v>
      </c>
      <c r="I296" s="162"/>
      <c r="J296" s="163">
        <f t="shared" si="0"/>
        <v>0</v>
      </c>
      <c r="K296" s="159" t="s">
        <v>443</v>
      </c>
      <c r="L296" s="164"/>
      <c r="M296" s="165" t="s">
        <v>1</v>
      </c>
      <c r="N296" s="166" t="s">
        <v>43</v>
      </c>
      <c r="P296" s="133">
        <f t="shared" si="1"/>
        <v>0</v>
      </c>
      <c r="Q296" s="133">
        <v>0</v>
      </c>
      <c r="R296" s="133">
        <f t="shared" si="2"/>
        <v>0</v>
      </c>
      <c r="S296" s="133">
        <v>0</v>
      </c>
      <c r="T296" s="134">
        <f t="shared" si="3"/>
        <v>0</v>
      </c>
      <c r="AR296" s="135" t="s">
        <v>170</v>
      </c>
      <c r="AT296" s="135" t="s">
        <v>264</v>
      </c>
      <c r="AU296" s="135" t="s">
        <v>85</v>
      </c>
      <c r="AY296" s="15" t="s">
        <v>113</v>
      </c>
      <c r="BE296" s="136">
        <f t="shared" si="4"/>
        <v>0</v>
      </c>
      <c r="BF296" s="136">
        <f t="shared" si="5"/>
        <v>0</v>
      </c>
      <c r="BG296" s="136">
        <f t="shared" si="6"/>
        <v>0</v>
      </c>
      <c r="BH296" s="136">
        <f t="shared" si="7"/>
        <v>0</v>
      </c>
      <c r="BI296" s="136">
        <f t="shared" si="8"/>
        <v>0</v>
      </c>
      <c r="BJ296" s="15" t="s">
        <v>85</v>
      </c>
      <c r="BK296" s="136">
        <f t="shared" si="9"/>
        <v>0</v>
      </c>
      <c r="BL296" s="15" t="s">
        <v>118</v>
      </c>
      <c r="BM296" s="135" t="s">
        <v>330</v>
      </c>
    </row>
    <row r="297" spans="2:65" s="1" customFormat="1" ht="16.5" customHeight="1">
      <c r="B297" s="30"/>
      <c r="C297" s="157" t="s">
        <v>331</v>
      </c>
      <c r="D297" s="157" t="s">
        <v>264</v>
      </c>
      <c r="E297" s="158" t="s">
        <v>332</v>
      </c>
      <c r="F297" s="159" t="s">
        <v>333</v>
      </c>
      <c r="G297" s="160" t="s">
        <v>269</v>
      </c>
      <c r="H297" s="161">
        <v>4000</v>
      </c>
      <c r="I297" s="162"/>
      <c r="J297" s="163">
        <f t="shared" si="0"/>
        <v>0</v>
      </c>
      <c r="K297" s="159" t="s">
        <v>443</v>
      </c>
      <c r="L297" s="164"/>
      <c r="M297" s="165" t="s">
        <v>1</v>
      </c>
      <c r="N297" s="166" t="s">
        <v>43</v>
      </c>
      <c r="P297" s="133">
        <f t="shared" si="1"/>
        <v>0</v>
      </c>
      <c r="Q297" s="133">
        <v>0</v>
      </c>
      <c r="R297" s="133">
        <f t="shared" si="2"/>
        <v>0</v>
      </c>
      <c r="S297" s="133">
        <v>0</v>
      </c>
      <c r="T297" s="134">
        <f t="shared" si="3"/>
        <v>0</v>
      </c>
      <c r="AR297" s="135" t="s">
        <v>170</v>
      </c>
      <c r="AT297" s="135" t="s">
        <v>264</v>
      </c>
      <c r="AU297" s="135" t="s">
        <v>85</v>
      </c>
      <c r="AY297" s="15" t="s">
        <v>113</v>
      </c>
      <c r="BE297" s="136">
        <f t="shared" si="4"/>
        <v>0</v>
      </c>
      <c r="BF297" s="136">
        <f t="shared" si="5"/>
        <v>0</v>
      </c>
      <c r="BG297" s="136">
        <f t="shared" si="6"/>
        <v>0</v>
      </c>
      <c r="BH297" s="136">
        <f t="shared" si="7"/>
        <v>0</v>
      </c>
      <c r="BI297" s="136">
        <f t="shared" si="8"/>
        <v>0</v>
      </c>
      <c r="BJ297" s="15" t="s">
        <v>85</v>
      </c>
      <c r="BK297" s="136">
        <f t="shared" si="9"/>
        <v>0</v>
      </c>
      <c r="BL297" s="15" t="s">
        <v>118</v>
      </c>
      <c r="BM297" s="135" t="s">
        <v>334</v>
      </c>
    </row>
    <row r="298" spans="2:65" s="1" customFormat="1" ht="16.5" customHeight="1">
      <c r="B298" s="30"/>
      <c r="C298" s="157" t="s">
        <v>335</v>
      </c>
      <c r="D298" s="157" t="s">
        <v>264</v>
      </c>
      <c r="E298" s="158" t="s">
        <v>336</v>
      </c>
      <c r="F298" s="159" t="s">
        <v>337</v>
      </c>
      <c r="G298" s="160" t="s">
        <v>269</v>
      </c>
      <c r="H298" s="161">
        <v>4000</v>
      </c>
      <c r="I298" s="162"/>
      <c r="J298" s="163">
        <f t="shared" si="0"/>
        <v>0</v>
      </c>
      <c r="K298" s="159" t="s">
        <v>443</v>
      </c>
      <c r="L298" s="164"/>
      <c r="M298" s="165" t="s">
        <v>1</v>
      </c>
      <c r="N298" s="166" t="s">
        <v>43</v>
      </c>
      <c r="P298" s="133">
        <f t="shared" si="1"/>
        <v>0</v>
      </c>
      <c r="Q298" s="133">
        <v>0</v>
      </c>
      <c r="R298" s="133">
        <f t="shared" si="2"/>
        <v>0</v>
      </c>
      <c r="S298" s="133">
        <v>0</v>
      </c>
      <c r="T298" s="134">
        <f t="shared" si="3"/>
        <v>0</v>
      </c>
      <c r="AR298" s="135" t="s">
        <v>170</v>
      </c>
      <c r="AT298" s="135" t="s">
        <v>264</v>
      </c>
      <c r="AU298" s="135" t="s">
        <v>85</v>
      </c>
      <c r="AY298" s="15" t="s">
        <v>113</v>
      </c>
      <c r="BE298" s="136">
        <f t="shared" si="4"/>
        <v>0</v>
      </c>
      <c r="BF298" s="136">
        <f t="shared" si="5"/>
        <v>0</v>
      </c>
      <c r="BG298" s="136">
        <f t="shared" si="6"/>
        <v>0</v>
      </c>
      <c r="BH298" s="136">
        <f t="shared" si="7"/>
        <v>0</v>
      </c>
      <c r="BI298" s="136">
        <f t="shared" si="8"/>
        <v>0</v>
      </c>
      <c r="BJ298" s="15" t="s">
        <v>85</v>
      </c>
      <c r="BK298" s="136">
        <f t="shared" si="9"/>
        <v>0</v>
      </c>
      <c r="BL298" s="15" t="s">
        <v>118</v>
      </c>
      <c r="BM298" s="135" t="s">
        <v>338</v>
      </c>
    </row>
    <row r="299" spans="2:65" s="1" customFormat="1" ht="24.2" customHeight="1">
      <c r="B299" s="30"/>
      <c r="C299" s="157" t="s">
        <v>339</v>
      </c>
      <c r="D299" s="157" t="s">
        <v>264</v>
      </c>
      <c r="E299" s="158" t="s">
        <v>340</v>
      </c>
      <c r="F299" s="159" t="s">
        <v>341</v>
      </c>
      <c r="G299" s="160" t="s">
        <v>342</v>
      </c>
      <c r="H299" s="161">
        <v>400</v>
      </c>
      <c r="I299" s="162"/>
      <c r="J299" s="163">
        <f t="shared" si="0"/>
        <v>0</v>
      </c>
      <c r="K299" s="159" t="s">
        <v>443</v>
      </c>
      <c r="L299" s="164"/>
      <c r="M299" s="165" t="s">
        <v>1</v>
      </c>
      <c r="N299" s="166" t="s">
        <v>43</v>
      </c>
      <c r="P299" s="133">
        <f t="shared" si="1"/>
        <v>0</v>
      </c>
      <c r="Q299" s="133">
        <v>0</v>
      </c>
      <c r="R299" s="133">
        <f t="shared" si="2"/>
        <v>0</v>
      </c>
      <c r="S299" s="133">
        <v>0</v>
      </c>
      <c r="T299" s="134">
        <f t="shared" si="3"/>
        <v>0</v>
      </c>
      <c r="AR299" s="135" t="s">
        <v>170</v>
      </c>
      <c r="AT299" s="135" t="s">
        <v>264</v>
      </c>
      <c r="AU299" s="135" t="s">
        <v>85</v>
      </c>
      <c r="AY299" s="15" t="s">
        <v>113</v>
      </c>
      <c r="BE299" s="136">
        <f t="shared" si="4"/>
        <v>0</v>
      </c>
      <c r="BF299" s="136">
        <f t="shared" si="5"/>
        <v>0</v>
      </c>
      <c r="BG299" s="136">
        <f t="shared" si="6"/>
        <v>0</v>
      </c>
      <c r="BH299" s="136">
        <f t="shared" si="7"/>
        <v>0</v>
      </c>
      <c r="BI299" s="136">
        <f t="shared" si="8"/>
        <v>0</v>
      </c>
      <c r="BJ299" s="15" t="s">
        <v>85</v>
      </c>
      <c r="BK299" s="136">
        <f t="shared" si="9"/>
        <v>0</v>
      </c>
      <c r="BL299" s="15" t="s">
        <v>118</v>
      </c>
      <c r="BM299" s="135" t="s">
        <v>343</v>
      </c>
    </row>
    <row r="300" spans="2:65" s="1" customFormat="1" ht="16.5" customHeight="1">
      <c r="B300" s="30"/>
      <c r="C300" s="157" t="s">
        <v>344</v>
      </c>
      <c r="D300" s="157" t="s">
        <v>264</v>
      </c>
      <c r="E300" s="158" t="s">
        <v>345</v>
      </c>
      <c r="F300" s="159" t="s">
        <v>346</v>
      </c>
      <c r="G300" s="160" t="s">
        <v>342</v>
      </c>
      <c r="H300" s="161">
        <v>140</v>
      </c>
      <c r="I300" s="162"/>
      <c r="J300" s="163">
        <f t="shared" si="0"/>
        <v>0</v>
      </c>
      <c r="K300" s="159" t="s">
        <v>443</v>
      </c>
      <c r="L300" s="164"/>
      <c r="M300" s="165" t="s">
        <v>1</v>
      </c>
      <c r="N300" s="166" t="s">
        <v>43</v>
      </c>
      <c r="P300" s="133">
        <f t="shared" si="1"/>
        <v>0</v>
      </c>
      <c r="Q300" s="133">
        <v>0</v>
      </c>
      <c r="R300" s="133">
        <f t="shared" si="2"/>
        <v>0</v>
      </c>
      <c r="S300" s="133">
        <v>0</v>
      </c>
      <c r="T300" s="134">
        <f t="shared" si="3"/>
        <v>0</v>
      </c>
      <c r="AR300" s="135" t="s">
        <v>170</v>
      </c>
      <c r="AT300" s="135" t="s">
        <v>264</v>
      </c>
      <c r="AU300" s="135" t="s">
        <v>85</v>
      </c>
      <c r="AY300" s="15" t="s">
        <v>113</v>
      </c>
      <c r="BE300" s="136">
        <f t="shared" si="4"/>
        <v>0</v>
      </c>
      <c r="BF300" s="136">
        <f t="shared" si="5"/>
        <v>0</v>
      </c>
      <c r="BG300" s="136">
        <f t="shared" si="6"/>
        <v>0</v>
      </c>
      <c r="BH300" s="136">
        <f t="shared" si="7"/>
        <v>0</v>
      </c>
      <c r="BI300" s="136">
        <f t="shared" si="8"/>
        <v>0</v>
      </c>
      <c r="BJ300" s="15" t="s">
        <v>85</v>
      </c>
      <c r="BK300" s="136">
        <f t="shared" si="9"/>
        <v>0</v>
      </c>
      <c r="BL300" s="15" t="s">
        <v>118</v>
      </c>
      <c r="BM300" s="135" t="s">
        <v>347</v>
      </c>
    </row>
    <row r="301" spans="2:65" s="1" customFormat="1" ht="24.2" customHeight="1">
      <c r="B301" s="30"/>
      <c r="C301" s="157" t="s">
        <v>348</v>
      </c>
      <c r="D301" s="157" t="s">
        <v>264</v>
      </c>
      <c r="E301" s="158" t="s">
        <v>349</v>
      </c>
      <c r="F301" s="159" t="s">
        <v>350</v>
      </c>
      <c r="G301" s="160" t="s">
        <v>342</v>
      </c>
      <c r="H301" s="161">
        <v>1000</v>
      </c>
      <c r="I301" s="162"/>
      <c r="J301" s="163">
        <f t="shared" si="0"/>
        <v>0</v>
      </c>
      <c r="K301" s="159" t="s">
        <v>443</v>
      </c>
      <c r="L301" s="164"/>
      <c r="M301" s="165" t="s">
        <v>1</v>
      </c>
      <c r="N301" s="166" t="s">
        <v>43</v>
      </c>
      <c r="P301" s="133">
        <f t="shared" si="1"/>
        <v>0</v>
      </c>
      <c r="Q301" s="133">
        <v>0</v>
      </c>
      <c r="R301" s="133">
        <f t="shared" si="2"/>
        <v>0</v>
      </c>
      <c r="S301" s="133">
        <v>0</v>
      </c>
      <c r="T301" s="134">
        <f t="shared" si="3"/>
        <v>0</v>
      </c>
      <c r="AR301" s="135" t="s">
        <v>170</v>
      </c>
      <c r="AT301" s="135" t="s">
        <v>264</v>
      </c>
      <c r="AU301" s="135" t="s">
        <v>85</v>
      </c>
      <c r="AY301" s="15" t="s">
        <v>113</v>
      </c>
      <c r="BE301" s="136">
        <f t="shared" si="4"/>
        <v>0</v>
      </c>
      <c r="BF301" s="136">
        <f t="shared" si="5"/>
        <v>0</v>
      </c>
      <c r="BG301" s="136">
        <f t="shared" si="6"/>
        <v>0</v>
      </c>
      <c r="BH301" s="136">
        <f t="shared" si="7"/>
        <v>0</v>
      </c>
      <c r="BI301" s="136">
        <f t="shared" si="8"/>
        <v>0</v>
      </c>
      <c r="BJ301" s="15" t="s">
        <v>85</v>
      </c>
      <c r="BK301" s="136">
        <f t="shared" si="9"/>
        <v>0</v>
      </c>
      <c r="BL301" s="15" t="s">
        <v>118</v>
      </c>
      <c r="BM301" s="135" t="s">
        <v>351</v>
      </c>
    </row>
    <row r="302" spans="2:65" s="1" customFormat="1" ht="16.5" customHeight="1">
      <c r="B302" s="30"/>
      <c r="C302" s="157" t="s">
        <v>352</v>
      </c>
      <c r="D302" s="157" t="s">
        <v>264</v>
      </c>
      <c r="E302" s="158" t="s">
        <v>230</v>
      </c>
      <c r="F302" s="159" t="s">
        <v>353</v>
      </c>
      <c r="G302" s="160" t="s">
        <v>354</v>
      </c>
      <c r="H302" s="161">
        <v>300</v>
      </c>
      <c r="I302" s="162"/>
      <c r="J302" s="163">
        <f t="shared" si="0"/>
        <v>0</v>
      </c>
      <c r="K302" s="159" t="s">
        <v>443</v>
      </c>
      <c r="L302" s="164"/>
      <c r="M302" s="165" t="s">
        <v>1</v>
      </c>
      <c r="N302" s="166" t="s">
        <v>43</v>
      </c>
      <c r="P302" s="133">
        <f t="shared" si="1"/>
        <v>0</v>
      </c>
      <c r="Q302" s="133">
        <v>0</v>
      </c>
      <c r="R302" s="133">
        <f t="shared" si="2"/>
        <v>0</v>
      </c>
      <c r="S302" s="133">
        <v>0</v>
      </c>
      <c r="T302" s="134">
        <f t="shared" si="3"/>
        <v>0</v>
      </c>
      <c r="AR302" s="135" t="s">
        <v>170</v>
      </c>
      <c r="AT302" s="135" t="s">
        <v>264</v>
      </c>
      <c r="AU302" s="135" t="s">
        <v>85</v>
      </c>
      <c r="AY302" s="15" t="s">
        <v>113</v>
      </c>
      <c r="BE302" s="136">
        <f t="shared" si="4"/>
        <v>0</v>
      </c>
      <c r="BF302" s="136">
        <f t="shared" si="5"/>
        <v>0</v>
      </c>
      <c r="BG302" s="136">
        <f t="shared" si="6"/>
        <v>0</v>
      </c>
      <c r="BH302" s="136">
        <f t="shared" si="7"/>
        <v>0</v>
      </c>
      <c r="BI302" s="136">
        <f t="shared" si="8"/>
        <v>0</v>
      </c>
      <c r="BJ302" s="15" t="s">
        <v>85</v>
      </c>
      <c r="BK302" s="136">
        <f t="shared" si="9"/>
        <v>0</v>
      </c>
      <c r="BL302" s="15" t="s">
        <v>118</v>
      </c>
      <c r="BM302" s="135" t="s">
        <v>355</v>
      </c>
    </row>
    <row r="303" spans="2:65" s="1" customFormat="1" ht="16.5" customHeight="1">
      <c r="B303" s="30"/>
      <c r="C303" s="157" t="s">
        <v>356</v>
      </c>
      <c r="D303" s="157" t="s">
        <v>264</v>
      </c>
      <c r="E303" s="158" t="s">
        <v>357</v>
      </c>
      <c r="F303" s="159" t="s">
        <v>358</v>
      </c>
      <c r="G303" s="160" t="s">
        <v>354</v>
      </c>
      <c r="H303" s="161">
        <v>50</v>
      </c>
      <c r="I303" s="162"/>
      <c r="J303" s="163">
        <f t="shared" si="0"/>
        <v>0</v>
      </c>
      <c r="K303" s="159" t="s">
        <v>443</v>
      </c>
      <c r="L303" s="164"/>
      <c r="M303" s="165" t="s">
        <v>1</v>
      </c>
      <c r="N303" s="166" t="s">
        <v>43</v>
      </c>
      <c r="P303" s="133">
        <f t="shared" si="1"/>
        <v>0</v>
      </c>
      <c r="Q303" s="133">
        <v>0</v>
      </c>
      <c r="R303" s="133">
        <f t="shared" si="2"/>
        <v>0</v>
      </c>
      <c r="S303" s="133">
        <v>0</v>
      </c>
      <c r="T303" s="134">
        <f t="shared" si="3"/>
        <v>0</v>
      </c>
      <c r="AR303" s="135" t="s">
        <v>170</v>
      </c>
      <c r="AT303" s="135" t="s">
        <v>264</v>
      </c>
      <c r="AU303" s="135" t="s">
        <v>85</v>
      </c>
      <c r="AY303" s="15" t="s">
        <v>113</v>
      </c>
      <c r="BE303" s="136">
        <f t="shared" si="4"/>
        <v>0</v>
      </c>
      <c r="BF303" s="136">
        <f t="shared" si="5"/>
        <v>0</v>
      </c>
      <c r="BG303" s="136">
        <f t="shared" si="6"/>
        <v>0</v>
      </c>
      <c r="BH303" s="136">
        <f t="shared" si="7"/>
        <v>0</v>
      </c>
      <c r="BI303" s="136">
        <f t="shared" si="8"/>
        <v>0</v>
      </c>
      <c r="BJ303" s="15" t="s">
        <v>85</v>
      </c>
      <c r="BK303" s="136">
        <f t="shared" si="9"/>
        <v>0</v>
      </c>
      <c r="BL303" s="15" t="s">
        <v>118</v>
      </c>
      <c r="BM303" s="135" t="s">
        <v>359</v>
      </c>
    </row>
    <row r="304" spans="2:65" s="1" customFormat="1" ht="16.5" customHeight="1">
      <c r="B304" s="30"/>
      <c r="C304" s="157" t="s">
        <v>360</v>
      </c>
      <c r="D304" s="157" t="s">
        <v>264</v>
      </c>
      <c r="E304" s="158" t="s">
        <v>361</v>
      </c>
      <c r="F304" s="159" t="s">
        <v>362</v>
      </c>
      <c r="G304" s="160" t="s">
        <v>363</v>
      </c>
      <c r="H304" s="161">
        <v>300</v>
      </c>
      <c r="I304" s="162"/>
      <c r="J304" s="163">
        <f t="shared" si="0"/>
        <v>0</v>
      </c>
      <c r="K304" s="159" t="s">
        <v>443</v>
      </c>
      <c r="L304" s="164"/>
      <c r="M304" s="165" t="s">
        <v>1</v>
      </c>
      <c r="N304" s="166" t="s">
        <v>43</v>
      </c>
      <c r="P304" s="133">
        <f t="shared" si="1"/>
        <v>0</v>
      </c>
      <c r="Q304" s="133">
        <v>0</v>
      </c>
      <c r="R304" s="133">
        <f t="shared" si="2"/>
        <v>0</v>
      </c>
      <c r="S304" s="133">
        <v>0</v>
      </c>
      <c r="T304" s="134">
        <f t="shared" si="3"/>
        <v>0</v>
      </c>
      <c r="AR304" s="135" t="s">
        <v>170</v>
      </c>
      <c r="AT304" s="135" t="s">
        <v>264</v>
      </c>
      <c r="AU304" s="135" t="s">
        <v>85</v>
      </c>
      <c r="AY304" s="15" t="s">
        <v>113</v>
      </c>
      <c r="BE304" s="136">
        <f t="shared" si="4"/>
        <v>0</v>
      </c>
      <c r="BF304" s="136">
        <f t="shared" si="5"/>
        <v>0</v>
      </c>
      <c r="BG304" s="136">
        <f t="shared" si="6"/>
        <v>0</v>
      </c>
      <c r="BH304" s="136">
        <f t="shared" si="7"/>
        <v>0</v>
      </c>
      <c r="BI304" s="136">
        <f t="shared" si="8"/>
        <v>0</v>
      </c>
      <c r="BJ304" s="15" t="s">
        <v>85</v>
      </c>
      <c r="BK304" s="136">
        <f t="shared" si="9"/>
        <v>0</v>
      </c>
      <c r="BL304" s="15" t="s">
        <v>118</v>
      </c>
      <c r="BM304" s="135" t="s">
        <v>364</v>
      </c>
    </row>
    <row r="305" spans="2:65" s="1" customFormat="1" ht="16.5" customHeight="1">
      <c r="B305" s="30"/>
      <c r="C305" s="157" t="s">
        <v>365</v>
      </c>
      <c r="D305" s="157" t="s">
        <v>264</v>
      </c>
      <c r="E305" s="158" t="s">
        <v>366</v>
      </c>
      <c r="F305" s="159" t="s">
        <v>367</v>
      </c>
      <c r="G305" s="160" t="s">
        <v>363</v>
      </c>
      <c r="H305" s="161">
        <v>100</v>
      </c>
      <c r="I305" s="162"/>
      <c r="J305" s="163">
        <f t="shared" si="0"/>
        <v>0</v>
      </c>
      <c r="K305" s="159" t="s">
        <v>443</v>
      </c>
      <c r="L305" s="164"/>
      <c r="M305" s="165" t="s">
        <v>1</v>
      </c>
      <c r="N305" s="166" t="s">
        <v>43</v>
      </c>
      <c r="P305" s="133">
        <f t="shared" si="1"/>
        <v>0</v>
      </c>
      <c r="Q305" s="133">
        <v>0</v>
      </c>
      <c r="R305" s="133">
        <f t="shared" si="2"/>
        <v>0</v>
      </c>
      <c r="S305" s="133">
        <v>0</v>
      </c>
      <c r="T305" s="134">
        <f t="shared" si="3"/>
        <v>0</v>
      </c>
      <c r="AR305" s="135" t="s">
        <v>170</v>
      </c>
      <c r="AT305" s="135" t="s">
        <v>264</v>
      </c>
      <c r="AU305" s="135" t="s">
        <v>85</v>
      </c>
      <c r="AY305" s="15" t="s">
        <v>113</v>
      </c>
      <c r="BE305" s="136">
        <f t="shared" si="4"/>
        <v>0</v>
      </c>
      <c r="BF305" s="136">
        <f t="shared" si="5"/>
        <v>0</v>
      </c>
      <c r="BG305" s="136">
        <f t="shared" si="6"/>
        <v>0</v>
      </c>
      <c r="BH305" s="136">
        <f t="shared" si="7"/>
        <v>0</v>
      </c>
      <c r="BI305" s="136">
        <f t="shared" si="8"/>
        <v>0</v>
      </c>
      <c r="BJ305" s="15" t="s">
        <v>85</v>
      </c>
      <c r="BK305" s="136">
        <f t="shared" si="9"/>
        <v>0</v>
      </c>
      <c r="BL305" s="15" t="s">
        <v>118</v>
      </c>
      <c r="BM305" s="135" t="s">
        <v>368</v>
      </c>
    </row>
    <row r="306" spans="2:65" s="1" customFormat="1" ht="21.75" customHeight="1">
      <c r="B306" s="30"/>
      <c r="C306" s="157" t="s">
        <v>369</v>
      </c>
      <c r="D306" s="157" t="s">
        <v>264</v>
      </c>
      <c r="E306" s="158" t="s">
        <v>370</v>
      </c>
      <c r="F306" s="159" t="s">
        <v>371</v>
      </c>
      <c r="G306" s="160" t="s">
        <v>363</v>
      </c>
      <c r="H306" s="161">
        <v>200</v>
      </c>
      <c r="I306" s="162"/>
      <c r="J306" s="163">
        <f t="shared" si="0"/>
        <v>0</v>
      </c>
      <c r="K306" s="159" t="s">
        <v>443</v>
      </c>
      <c r="L306" s="164"/>
      <c r="M306" s="165" t="s">
        <v>1</v>
      </c>
      <c r="N306" s="166" t="s">
        <v>43</v>
      </c>
      <c r="P306" s="133">
        <f t="shared" si="1"/>
        <v>0</v>
      </c>
      <c r="Q306" s="133">
        <v>0</v>
      </c>
      <c r="R306" s="133">
        <f t="shared" si="2"/>
        <v>0</v>
      </c>
      <c r="S306" s="133">
        <v>0</v>
      </c>
      <c r="T306" s="134">
        <f t="shared" si="3"/>
        <v>0</v>
      </c>
      <c r="AR306" s="135" t="s">
        <v>170</v>
      </c>
      <c r="AT306" s="135" t="s">
        <v>264</v>
      </c>
      <c r="AU306" s="135" t="s">
        <v>85</v>
      </c>
      <c r="AY306" s="15" t="s">
        <v>113</v>
      </c>
      <c r="BE306" s="136">
        <f t="shared" si="4"/>
        <v>0</v>
      </c>
      <c r="BF306" s="136">
        <f t="shared" si="5"/>
        <v>0</v>
      </c>
      <c r="BG306" s="136">
        <f t="shared" si="6"/>
        <v>0</v>
      </c>
      <c r="BH306" s="136">
        <f t="shared" si="7"/>
        <v>0</v>
      </c>
      <c r="BI306" s="136">
        <f t="shared" si="8"/>
        <v>0</v>
      </c>
      <c r="BJ306" s="15" t="s">
        <v>85</v>
      </c>
      <c r="BK306" s="136">
        <f t="shared" si="9"/>
        <v>0</v>
      </c>
      <c r="BL306" s="15" t="s">
        <v>118</v>
      </c>
      <c r="BM306" s="135" t="s">
        <v>372</v>
      </c>
    </row>
    <row r="307" spans="2:65" s="1" customFormat="1" ht="16.5" customHeight="1">
      <c r="B307" s="30"/>
      <c r="C307" s="157" t="s">
        <v>373</v>
      </c>
      <c r="D307" s="157" t="s">
        <v>264</v>
      </c>
      <c r="E307" s="158" t="s">
        <v>289</v>
      </c>
      <c r="F307" s="159" t="s">
        <v>374</v>
      </c>
      <c r="G307" s="160" t="s">
        <v>117</v>
      </c>
      <c r="H307" s="161">
        <v>76</v>
      </c>
      <c r="I307" s="162"/>
      <c r="J307" s="163">
        <f t="shared" si="0"/>
        <v>0</v>
      </c>
      <c r="K307" s="159" t="s">
        <v>443</v>
      </c>
      <c r="L307" s="164"/>
      <c r="M307" s="165" t="s">
        <v>1</v>
      </c>
      <c r="N307" s="166" t="s">
        <v>43</v>
      </c>
      <c r="P307" s="133">
        <f t="shared" si="1"/>
        <v>0</v>
      </c>
      <c r="Q307" s="133">
        <v>0</v>
      </c>
      <c r="R307" s="133">
        <f t="shared" si="2"/>
        <v>0</v>
      </c>
      <c r="S307" s="133">
        <v>0</v>
      </c>
      <c r="T307" s="134">
        <f t="shared" si="3"/>
        <v>0</v>
      </c>
      <c r="AR307" s="135" t="s">
        <v>170</v>
      </c>
      <c r="AT307" s="135" t="s">
        <v>264</v>
      </c>
      <c r="AU307" s="135" t="s">
        <v>85</v>
      </c>
      <c r="AY307" s="15" t="s">
        <v>113</v>
      </c>
      <c r="BE307" s="136">
        <f t="shared" si="4"/>
        <v>0</v>
      </c>
      <c r="BF307" s="136">
        <f t="shared" si="5"/>
        <v>0</v>
      </c>
      <c r="BG307" s="136">
        <f t="shared" si="6"/>
        <v>0</v>
      </c>
      <c r="BH307" s="136">
        <f t="shared" si="7"/>
        <v>0</v>
      </c>
      <c r="BI307" s="136">
        <f t="shared" si="8"/>
        <v>0</v>
      </c>
      <c r="BJ307" s="15" t="s">
        <v>85</v>
      </c>
      <c r="BK307" s="136">
        <f t="shared" si="9"/>
        <v>0</v>
      </c>
      <c r="BL307" s="15" t="s">
        <v>118</v>
      </c>
      <c r="BM307" s="135" t="s">
        <v>375</v>
      </c>
    </row>
    <row r="308" spans="2:65" s="1" customFormat="1" ht="16.5" customHeight="1">
      <c r="B308" s="30"/>
      <c r="C308" s="157" t="s">
        <v>376</v>
      </c>
      <c r="D308" s="157" t="s">
        <v>264</v>
      </c>
      <c r="E308" s="158" t="s">
        <v>296</v>
      </c>
      <c r="F308" s="159" t="s">
        <v>377</v>
      </c>
      <c r="G308" s="160" t="s">
        <v>117</v>
      </c>
      <c r="H308" s="161">
        <v>2</v>
      </c>
      <c r="I308" s="162"/>
      <c r="J308" s="163">
        <f t="shared" si="0"/>
        <v>0</v>
      </c>
      <c r="K308" s="159" t="s">
        <v>443</v>
      </c>
      <c r="L308" s="164"/>
      <c r="M308" s="165" t="s">
        <v>1</v>
      </c>
      <c r="N308" s="166" t="s">
        <v>43</v>
      </c>
      <c r="P308" s="133">
        <f t="shared" si="1"/>
        <v>0</v>
      </c>
      <c r="Q308" s="133">
        <v>0</v>
      </c>
      <c r="R308" s="133">
        <f t="shared" si="2"/>
        <v>0</v>
      </c>
      <c r="S308" s="133">
        <v>0</v>
      </c>
      <c r="T308" s="134">
        <f t="shared" si="3"/>
        <v>0</v>
      </c>
      <c r="AR308" s="135" t="s">
        <v>170</v>
      </c>
      <c r="AT308" s="135" t="s">
        <v>264</v>
      </c>
      <c r="AU308" s="135" t="s">
        <v>85</v>
      </c>
      <c r="AY308" s="15" t="s">
        <v>113</v>
      </c>
      <c r="BE308" s="136">
        <f t="shared" si="4"/>
        <v>0</v>
      </c>
      <c r="BF308" s="136">
        <f t="shared" si="5"/>
        <v>0</v>
      </c>
      <c r="BG308" s="136">
        <f t="shared" si="6"/>
        <v>0</v>
      </c>
      <c r="BH308" s="136">
        <f t="shared" si="7"/>
        <v>0</v>
      </c>
      <c r="BI308" s="136">
        <f t="shared" si="8"/>
        <v>0</v>
      </c>
      <c r="BJ308" s="15" t="s">
        <v>85</v>
      </c>
      <c r="BK308" s="136">
        <f t="shared" si="9"/>
        <v>0</v>
      </c>
      <c r="BL308" s="15" t="s">
        <v>118</v>
      </c>
      <c r="BM308" s="135" t="s">
        <v>378</v>
      </c>
    </row>
    <row r="309" spans="2:65" s="1" customFormat="1" ht="16.5" customHeight="1">
      <c r="B309" s="30"/>
      <c r="C309" s="157" t="s">
        <v>379</v>
      </c>
      <c r="D309" s="157" t="s">
        <v>264</v>
      </c>
      <c r="E309" s="158" t="s">
        <v>307</v>
      </c>
      <c r="F309" s="159" t="s">
        <v>380</v>
      </c>
      <c r="G309" s="160" t="s">
        <v>117</v>
      </c>
      <c r="H309" s="161">
        <v>4</v>
      </c>
      <c r="I309" s="162"/>
      <c r="J309" s="163">
        <f t="shared" si="0"/>
        <v>0</v>
      </c>
      <c r="K309" s="159" t="s">
        <v>443</v>
      </c>
      <c r="L309" s="164"/>
      <c r="M309" s="165" t="s">
        <v>1</v>
      </c>
      <c r="N309" s="166" t="s">
        <v>43</v>
      </c>
      <c r="P309" s="133">
        <f t="shared" si="1"/>
        <v>0</v>
      </c>
      <c r="Q309" s="133">
        <v>0</v>
      </c>
      <c r="R309" s="133">
        <f t="shared" si="2"/>
        <v>0</v>
      </c>
      <c r="S309" s="133">
        <v>0</v>
      </c>
      <c r="T309" s="134">
        <f t="shared" si="3"/>
        <v>0</v>
      </c>
      <c r="AR309" s="135" t="s">
        <v>170</v>
      </c>
      <c r="AT309" s="135" t="s">
        <v>264</v>
      </c>
      <c r="AU309" s="135" t="s">
        <v>85</v>
      </c>
      <c r="AY309" s="15" t="s">
        <v>113</v>
      </c>
      <c r="BE309" s="136">
        <f t="shared" si="4"/>
        <v>0</v>
      </c>
      <c r="BF309" s="136">
        <f t="shared" si="5"/>
        <v>0</v>
      </c>
      <c r="BG309" s="136">
        <f t="shared" si="6"/>
        <v>0</v>
      </c>
      <c r="BH309" s="136">
        <f t="shared" si="7"/>
        <v>0</v>
      </c>
      <c r="BI309" s="136">
        <f t="shared" si="8"/>
        <v>0</v>
      </c>
      <c r="BJ309" s="15" t="s">
        <v>85</v>
      </c>
      <c r="BK309" s="136">
        <f t="shared" si="9"/>
        <v>0</v>
      </c>
      <c r="BL309" s="15" t="s">
        <v>118</v>
      </c>
      <c r="BM309" s="135" t="s">
        <v>381</v>
      </c>
    </row>
    <row r="310" spans="2:65" s="1" customFormat="1" ht="16.5" customHeight="1">
      <c r="B310" s="30"/>
      <c r="C310" s="157" t="s">
        <v>382</v>
      </c>
      <c r="D310" s="157" t="s">
        <v>264</v>
      </c>
      <c r="E310" s="158" t="s">
        <v>383</v>
      </c>
      <c r="F310" s="159" t="s">
        <v>384</v>
      </c>
      <c r="G310" s="160" t="s">
        <v>117</v>
      </c>
      <c r="H310" s="161">
        <v>10</v>
      </c>
      <c r="I310" s="162"/>
      <c r="J310" s="163">
        <f t="shared" si="0"/>
        <v>0</v>
      </c>
      <c r="K310" s="159" t="s">
        <v>443</v>
      </c>
      <c r="L310" s="164"/>
      <c r="M310" s="165" t="s">
        <v>1</v>
      </c>
      <c r="N310" s="166" t="s">
        <v>43</v>
      </c>
      <c r="P310" s="133">
        <f t="shared" si="1"/>
        <v>0</v>
      </c>
      <c r="Q310" s="133">
        <v>0</v>
      </c>
      <c r="R310" s="133">
        <f t="shared" si="2"/>
        <v>0</v>
      </c>
      <c r="S310" s="133">
        <v>0</v>
      </c>
      <c r="T310" s="134">
        <f t="shared" si="3"/>
        <v>0</v>
      </c>
      <c r="AR310" s="135" t="s">
        <v>170</v>
      </c>
      <c r="AT310" s="135" t="s">
        <v>264</v>
      </c>
      <c r="AU310" s="135" t="s">
        <v>85</v>
      </c>
      <c r="AY310" s="15" t="s">
        <v>113</v>
      </c>
      <c r="BE310" s="136">
        <f t="shared" si="4"/>
        <v>0</v>
      </c>
      <c r="BF310" s="136">
        <f t="shared" si="5"/>
        <v>0</v>
      </c>
      <c r="BG310" s="136">
        <f t="shared" si="6"/>
        <v>0</v>
      </c>
      <c r="BH310" s="136">
        <f t="shared" si="7"/>
        <v>0</v>
      </c>
      <c r="BI310" s="136">
        <f t="shared" si="8"/>
        <v>0</v>
      </c>
      <c r="BJ310" s="15" t="s">
        <v>85</v>
      </c>
      <c r="BK310" s="136">
        <f t="shared" si="9"/>
        <v>0</v>
      </c>
      <c r="BL310" s="15" t="s">
        <v>118</v>
      </c>
      <c r="BM310" s="135" t="s">
        <v>385</v>
      </c>
    </row>
    <row r="311" spans="2:65" s="1" customFormat="1" ht="16.5" customHeight="1">
      <c r="B311" s="30"/>
      <c r="C311" s="157" t="s">
        <v>386</v>
      </c>
      <c r="D311" s="157" t="s">
        <v>264</v>
      </c>
      <c r="E311" s="158" t="s">
        <v>387</v>
      </c>
      <c r="F311" s="159" t="s">
        <v>388</v>
      </c>
      <c r="G311" s="160" t="s">
        <v>117</v>
      </c>
      <c r="H311" s="161">
        <v>5</v>
      </c>
      <c r="I311" s="162"/>
      <c r="J311" s="163">
        <f t="shared" si="0"/>
        <v>0</v>
      </c>
      <c r="K311" s="159" t="s">
        <v>443</v>
      </c>
      <c r="L311" s="164"/>
      <c r="M311" s="165" t="s">
        <v>1</v>
      </c>
      <c r="N311" s="166" t="s">
        <v>43</v>
      </c>
      <c r="P311" s="133">
        <f t="shared" si="1"/>
        <v>0</v>
      </c>
      <c r="Q311" s="133">
        <v>0</v>
      </c>
      <c r="R311" s="133">
        <f t="shared" si="2"/>
        <v>0</v>
      </c>
      <c r="S311" s="133">
        <v>0</v>
      </c>
      <c r="T311" s="134">
        <f t="shared" si="3"/>
        <v>0</v>
      </c>
      <c r="AR311" s="135" t="s">
        <v>170</v>
      </c>
      <c r="AT311" s="135" t="s">
        <v>264</v>
      </c>
      <c r="AU311" s="135" t="s">
        <v>85</v>
      </c>
      <c r="AY311" s="15" t="s">
        <v>113</v>
      </c>
      <c r="BE311" s="136">
        <f t="shared" si="4"/>
        <v>0</v>
      </c>
      <c r="BF311" s="136">
        <f t="shared" si="5"/>
        <v>0</v>
      </c>
      <c r="BG311" s="136">
        <f t="shared" si="6"/>
        <v>0</v>
      </c>
      <c r="BH311" s="136">
        <f t="shared" si="7"/>
        <v>0</v>
      </c>
      <c r="BI311" s="136">
        <f t="shared" si="8"/>
        <v>0</v>
      </c>
      <c r="BJ311" s="15" t="s">
        <v>85</v>
      </c>
      <c r="BK311" s="136">
        <f t="shared" si="9"/>
        <v>0</v>
      </c>
      <c r="BL311" s="15" t="s">
        <v>118</v>
      </c>
      <c r="BM311" s="135" t="s">
        <v>389</v>
      </c>
    </row>
    <row r="312" spans="2:65" s="1" customFormat="1" ht="16.5" customHeight="1">
      <c r="B312" s="30"/>
      <c r="C312" s="157" t="s">
        <v>390</v>
      </c>
      <c r="D312" s="157" t="s">
        <v>264</v>
      </c>
      <c r="E312" s="158" t="s">
        <v>311</v>
      </c>
      <c r="F312" s="159" t="s">
        <v>391</v>
      </c>
      <c r="G312" s="160" t="s">
        <v>117</v>
      </c>
      <c r="H312" s="161">
        <v>40</v>
      </c>
      <c r="I312" s="162"/>
      <c r="J312" s="163">
        <f t="shared" si="0"/>
        <v>0</v>
      </c>
      <c r="K312" s="159" t="s">
        <v>443</v>
      </c>
      <c r="L312" s="164"/>
      <c r="M312" s="165" t="s">
        <v>1</v>
      </c>
      <c r="N312" s="166" t="s">
        <v>43</v>
      </c>
      <c r="P312" s="133">
        <f t="shared" si="1"/>
        <v>0</v>
      </c>
      <c r="Q312" s="133">
        <v>0</v>
      </c>
      <c r="R312" s="133">
        <f t="shared" si="2"/>
        <v>0</v>
      </c>
      <c r="S312" s="133">
        <v>0</v>
      </c>
      <c r="T312" s="134">
        <f t="shared" si="3"/>
        <v>0</v>
      </c>
      <c r="AR312" s="135" t="s">
        <v>170</v>
      </c>
      <c r="AT312" s="135" t="s">
        <v>264</v>
      </c>
      <c r="AU312" s="135" t="s">
        <v>85</v>
      </c>
      <c r="AY312" s="15" t="s">
        <v>113</v>
      </c>
      <c r="BE312" s="136">
        <f t="shared" si="4"/>
        <v>0</v>
      </c>
      <c r="BF312" s="136">
        <f t="shared" si="5"/>
        <v>0</v>
      </c>
      <c r="BG312" s="136">
        <f t="shared" si="6"/>
        <v>0</v>
      </c>
      <c r="BH312" s="136">
        <f t="shared" si="7"/>
        <v>0</v>
      </c>
      <c r="BI312" s="136">
        <f t="shared" si="8"/>
        <v>0</v>
      </c>
      <c r="BJ312" s="15" t="s">
        <v>85</v>
      </c>
      <c r="BK312" s="136">
        <f t="shared" si="9"/>
        <v>0</v>
      </c>
      <c r="BL312" s="15" t="s">
        <v>118</v>
      </c>
      <c r="BM312" s="135" t="s">
        <v>392</v>
      </c>
    </row>
    <row r="313" spans="2:65" s="1" customFormat="1" ht="16.5" customHeight="1">
      <c r="B313" s="30"/>
      <c r="C313" s="157" t="s">
        <v>393</v>
      </c>
      <c r="D313" s="157" t="s">
        <v>264</v>
      </c>
      <c r="E313" s="158" t="s">
        <v>315</v>
      </c>
      <c r="F313" s="159" t="s">
        <v>394</v>
      </c>
      <c r="G313" s="160" t="s">
        <v>117</v>
      </c>
      <c r="H313" s="161">
        <v>40</v>
      </c>
      <c r="I313" s="162"/>
      <c r="J313" s="163">
        <f t="shared" si="0"/>
        <v>0</v>
      </c>
      <c r="K313" s="159" t="s">
        <v>443</v>
      </c>
      <c r="L313" s="164"/>
      <c r="M313" s="165" t="s">
        <v>1</v>
      </c>
      <c r="N313" s="166" t="s">
        <v>43</v>
      </c>
      <c r="P313" s="133">
        <f t="shared" si="1"/>
        <v>0</v>
      </c>
      <c r="Q313" s="133">
        <v>0</v>
      </c>
      <c r="R313" s="133">
        <f t="shared" si="2"/>
        <v>0</v>
      </c>
      <c r="S313" s="133">
        <v>0</v>
      </c>
      <c r="T313" s="134">
        <f t="shared" si="3"/>
        <v>0</v>
      </c>
      <c r="AR313" s="135" t="s">
        <v>170</v>
      </c>
      <c r="AT313" s="135" t="s">
        <v>264</v>
      </c>
      <c r="AU313" s="135" t="s">
        <v>85</v>
      </c>
      <c r="AY313" s="15" t="s">
        <v>113</v>
      </c>
      <c r="BE313" s="136">
        <f t="shared" si="4"/>
        <v>0</v>
      </c>
      <c r="BF313" s="136">
        <f t="shared" si="5"/>
        <v>0</v>
      </c>
      <c r="BG313" s="136">
        <f t="shared" si="6"/>
        <v>0</v>
      </c>
      <c r="BH313" s="136">
        <f t="shared" si="7"/>
        <v>0</v>
      </c>
      <c r="BI313" s="136">
        <f t="shared" si="8"/>
        <v>0</v>
      </c>
      <c r="BJ313" s="15" t="s">
        <v>85</v>
      </c>
      <c r="BK313" s="136">
        <f t="shared" si="9"/>
        <v>0</v>
      </c>
      <c r="BL313" s="15" t="s">
        <v>118</v>
      </c>
      <c r="BM313" s="135" t="s">
        <v>395</v>
      </c>
    </row>
    <row r="314" spans="2:65" s="1" customFormat="1" ht="16.5" customHeight="1">
      <c r="B314" s="30"/>
      <c r="C314" s="157" t="s">
        <v>396</v>
      </c>
      <c r="D314" s="157" t="s">
        <v>264</v>
      </c>
      <c r="E314" s="158" t="s">
        <v>319</v>
      </c>
      <c r="F314" s="159" t="s">
        <v>397</v>
      </c>
      <c r="G314" s="160" t="s">
        <v>117</v>
      </c>
      <c r="H314" s="161">
        <v>100</v>
      </c>
      <c r="I314" s="162"/>
      <c r="J314" s="163">
        <f t="shared" si="0"/>
        <v>0</v>
      </c>
      <c r="K314" s="159" t="s">
        <v>443</v>
      </c>
      <c r="L314" s="164"/>
      <c r="M314" s="165" t="s">
        <v>1</v>
      </c>
      <c r="N314" s="166" t="s">
        <v>43</v>
      </c>
      <c r="P314" s="133">
        <f t="shared" si="1"/>
        <v>0</v>
      </c>
      <c r="Q314" s="133">
        <v>0</v>
      </c>
      <c r="R314" s="133">
        <f t="shared" si="2"/>
        <v>0</v>
      </c>
      <c r="S314" s="133">
        <v>0</v>
      </c>
      <c r="T314" s="134">
        <f t="shared" si="3"/>
        <v>0</v>
      </c>
      <c r="AR314" s="135" t="s">
        <v>170</v>
      </c>
      <c r="AT314" s="135" t="s">
        <v>264</v>
      </c>
      <c r="AU314" s="135" t="s">
        <v>85</v>
      </c>
      <c r="AY314" s="15" t="s">
        <v>113</v>
      </c>
      <c r="BE314" s="136">
        <f t="shared" si="4"/>
        <v>0</v>
      </c>
      <c r="BF314" s="136">
        <f t="shared" si="5"/>
        <v>0</v>
      </c>
      <c r="BG314" s="136">
        <f t="shared" si="6"/>
        <v>0</v>
      </c>
      <c r="BH314" s="136">
        <f t="shared" si="7"/>
        <v>0</v>
      </c>
      <c r="BI314" s="136">
        <f t="shared" si="8"/>
        <v>0</v>
      </c>
      <c r="BJ314" s="15" t="s">
        <v>85</v>
      </c>
      <c r="BK314" s="136">
        <f t="shared" si="9"/>
        <v>0</v>
      </c>
      <c r="BL314" s="15" t="s">
        <v>118</v>
      </c>
      <c r="BM314" s="135" t="s">
        <v>398</v>
      </c>
    </row>
    <row r="315" spans="2:65" s="11" customFormat="1" ht="25.9" customHeight="1">
      <c r="B315" s="114"/>
      <c r="D315" s="115" t="s">
        <v>77</v>
      </c>
      <c r="E315" s="116" t="s">
        <v>399</v>
      </c>
      <c r="F315" s="116" t="s">
        <v>400</v>
      </c>
      <c r="I315" s="117"/>
      <c r="J315" s="118">
        <f>BK315</f>
        <v>0</v>
      </c>
      <c r="L315" s="114"/>
      <c r="M315" s="119"/>
      <c r="P315" s="120">
        <f>SUM(P316:P324)</f>
        <v>0</v>
      </c>
      <c r="R315" s="120">
        <f>SUM(R316:R324)</f>
        <v>0</v>
      </c>
      <c r="T315" s="121">
        <f>SUM(T316:T324)</f>
        <v>0</v>
      </c>
      <c r="AR315" s="115" t="s">
        <v>85</v>
      </c>
      <c r="AT315" s="122" t="s">
        <v>77</v>
      </c>
      <c r="AU315" s="122" t="s">
        <v>78</v>
      </c>
      <c r="AY315" s="115" t="s">
        <v>113</v>
      </c>
      <c r="BK315" s="123">
        <f>SUM(BK316:BK324)</f>
        <v>0</v>
      </c>
    </row>
    <row r="316" spans="2:65" s="1" customFormat="1" ht="37.9" customHeight="1">
      <c r="B316" s="30"/>
      <c r="C316" s="124" t="s">
        <v>401</v>
      </c>
      <c r="D316" s="124" t="s">
        <v>114</v>
      </c>
      <c r="E316" s="125" t="s">
        <v>402</v>
      </c>
      <c r="F316" s="126" t="s">
        <v>403</v>
      </c>
      <c r="G316" s="127" t="s">
        <v>404</v>
      </c>
      <c r="H316" s="128">
        <v>672</v>
      </c>
      <c r="I316" s="129"/>
      <c r="J316" s="130">
        <f>ROUND(I316*H316,2)</f>
        <v>0</v>
      </c>
      <c r="K316" s="126" t="s">
        <v>443</v>
      </c>
      <c r="L316" s="30"/>
      <c r="M316" s="131" t="s">
        <v>1</v>
      </c>
      <c r="N316" s="132" t="s">
        <v>43</v>
      </c>
      <c r="P316" s="133">
        <f>O316*H316</f>
        <v>0</v>
      </c>
      <c r="Q316" s="133">
        <v>0</v>
      </c>
      <c r="R316" s="133">
        <f>Q316*H316</f>
        <v>0</v>
      </c>
      <c r="S316" s="133">
        <v>0</v>
      </c>
      <c r="T316" s="134">
        <f>S316*H316</f>
        <v>0</v>
      </c>
      <c r="AR316" s="135" t="s">
        <v>118</v>
      </c>
      <c r="AT316" s="135" t="s">
        <v>114</v>
      </c>
      <c r="AU316" s="135" t="s">
        <v>85</v>
      </c>
      <c r="AY316" s="15" t="s">
        <v>113</v>
      </c>
      <c r="BE316" s="136">
        <f>IF(N316="základní",J316,0)</f>
        <v>0</v>
      </c>
      <c r="BF316" s="136">
        <f>IF(N316="snížená",J316,0)</f>
        <v>0</v>
      </c>
      <c r="BG316" s="136">
        <f>IF(N316="zákl. přenesená",J316,0)</f>
        <v>0</v>
      </c>
      <c r="BH316" s="136">
        <f>IF(N316="sníž. přenesená",J316,0)</f>
        <v>0</v>
      </c>
      <c r="BI316" s="136">
        <f>IF(N316="nulová",J316,0)</f>
        <v>0</v>
      </c>
      <c r="BJ316" s="15" t="s">
        <v>85</v>
      </c>
      <c r="BK316" s="136">
        <f>ROUND(I316*H316,2)</f>
        <v>0</v>
      </c>
      <c r="BL316" s="15" t="s">
        <v>118</v>
      </c>
      <c r="BM316" s="135" t="s">
        <v>405</v>
      </c>
    </row>
    <row r="317" spans="2:65" s="1" customFormat="1" ht="165.75">
      <c r="B317" s="30"/>
      <c r="D317" s="137" t="s">
        <v>120</v>
      </c>
      <c r="F317" s="138" t="s">
        <v>437</v>
      </c>
      <c r="I317" s="139"/>
      <c r="L317" s="30"/>
      <c r="M317" s="140"/>
      <c r="T317" s="54"/>
      <c r="AT317" s="15" t="s">
        <v>120</v>
      </c>
      <c r="AU317" s="15" t="s">
        <v>85</v>
      </c>
    </row>
    <row r="318" spans="2:65" s="12" customFormat="1">
      <c r="B318" s="141"/>
      <c r="D318" s="137" t="s">
        <v>122</v>
      </c>
      <c r="E318" s="142" t="s">
        <v>1</v>
      </c>
      <c r="F318" s="143" t="s">
        <v>406</v>
      </c>
      <c r="H318" s="144">
        <v>480</v>
      </c>
      <c r="I318" s="145"/>
      <c r="L318" s="141"/>
      <c r="M318" s="146"/>
      <c r="T318" s="147"/>
      <c r="AT318" s="142" t="s">
        <v>122</v>
      </c>
      <c r="AU318" s="142" t="s">
        <v>85</v>
      </c>
      <c r="AV318" s="12" t="s">
        <v>87</v>
      </c>
      <c r="AW318" s="12" t="s">
        <v>34</v>
      </c>
      <c r="AX318" s="12" t="s">
        <v>78</v>
      </c>
      <c r="AY318" s="142" t="s">
        <v>113</v>
      </c>
    </row>
    <row r="319" spans="2:65" s="12" customFormat="1" ht="22.5">
      <c r="B319" s="141"/>
      <c r="D319" s="137" t="s">
        <v>122</v>
      </c>
      <c r="E319" s="142" t="s">
        <v>1</v>
      </c>
      <c r="F319" s="143" t="s">
        <v>407</v>
      </c>
      <c r="H319" s="144">
        <v>192</v>
      </c>
      <c r="I319" s="145"/>
      <c r="L319" s="141"/>
      <c r="M319" s="146"/>
      <c r="T319" s="147"/>
      <c r="AT319" s="142" t="s">
        <v>122</v>
      </c>
      <c r="AU319" s="142" t="s">
        <v>85</v>
      </c>
      <c r="AV319" s="12" t="s">
        <v>87</v>
      </c>
      <c r="AW319" s="12" t="s">
        <v>34</v>
      </c>
      <c r="AX319" s="12" t="s">
        <v>78</v>
      </c>
      <c r="AY319" s="142" t="s">
        <v>113</v>
      </c>
    </row>
    <row r="320" spans="2:65" s="13" customFormat="1">
      <c r="B320" s="148"/>
      <c r="D320" s="137" t="s">
        <v>122</v>
      </c>
      <c r="E320" s="149" t="s">
        <v>1</v>
      </c>
      <c r="F320" s="150" t="s">
        <v>127</v>
      </c>
      <c r="H320" s="151">
        <v>672</v>
      </c>
      <c r="I320" s="152"/>
      <c r="L320" s="148"/>
      <c r="M320" s="153"/>
      <c r="T320" s="154"/>
      <c r="AT320" s="149" t="s">
        <v>122</v>
      </c>
      <c r="AU320" s="149" t="s">
        <v>85</v>
      </c>
      <c r="AV320" s="13" t="s">
        <v>118</v>
      </c>
      <c r="AW320" s="13" t="s">
        <v>34</v>
      </c>
      <c r="AX320" s="13" t="s">
        <v>85</v>
      </c>
      <c r="AY320" s="149" t="s">
        <v>113</v>
      </c>
    </row>
    <row r="321" spans="2:65" s="1" customFormat="1" ht="44.25" customHeight="1">
      <c r="B321" s="30"/>
      <c r="C321" s="124" t="s">
        <v>408</v>
      </c>
      <c r="D321" s="124" t="s">
        <v>114</v>
      </c>
      <c r="E321" s="125" t="s">
        <v>409</v>
      </c>
      <c r="F321" s="126" t="s">
        <v>410</v>
      </c>
      <c r="G321" s="127" t="s">
        <v>411</v>
      </c>
      <c r="H321" s="128">
        <v>8</v>
      </c>
      <c r="I321" s="129"/>
      <c r="J321" s="130">
        <f>ROUND(I321*H321,2)</f>
        <v>0</v>
      </c>
      <c r="K321" s="126" t="s">
        <v>443</v>
      </c>
      <c r="L321" s="30"/>
      <c r="M321" s="131" t="s">
        <v>1</v>
      </c>
      <c r="N321" s="132" t="s">
        <v>43</v>
      </c>
      <c r="P321" s="133">
        <f>O321*H321</f>
        <v>0</v>
      </c>
      <c r="Q321" s="133">
        <v>0</v>
      </c>
      <c r="R321" s="133">
        <f>Q321*H321</f>
        <v>0</v>
      </c>
      <c r="S321" s="133">
        <v>0</v>
      </c>
      <c r="T321" s="134">
        <f>S321*H321</f>
        <v>0</v>
      </c>
      <c r="AR321" s="135" t="s">
        <v>118</v>
      </c>
      <c r="AT321" s="135" t="s">
        <v>114</v>
      </c>
      <c r="AU321" s="135" t="s">
        <v>85</v>
      </c>
      <c r="AY321" s="15" t="s">
        <v>113</v>
      </c>
      <c r="BE321" s="136">
        <f>IF(N321="základní",J321,0)</f>
        <v>0</v>
      </c>
      <c r="BF321" s="136">
        <f>IF(N321="snížená",J321,0)</f>
        <v>0</v>
      </c>
      <c r="BG321" s="136">
        <f>IF(N321="zákl. přenesená",J321,0)</f>
        <v>0</v>
      </c>
      <c r="BH321" s="136">
        <f>IF(N321="sníž. přenesená",J321,0)</f>
        <v>0</v>
      </c>
      <c r="BI321" s="136">
        <f>IF(N321="nulová",J321,0)</f>
        <v>0</v>
      </c>
      <c r="BJ321" s="15" t="s">
        <v>85</v>
      </c>
      <c r="BK321" s="136">
        <f>ROUND(I321*H321,2)</f>
        <v>0</v>
      </c>
      <c r="BL321" s="15" t="s">
        <v>118</v>
      </c>
      <c r="BM321" s="135" t="s">
        <v>412</v>
      </c>
    </row>
    <row r="322" spans="2:65" s="1" customFormat="1" ht="49.15" customHeight="1">
      <c r="B322" s="30"/>
      <c r="C322" s="124" t="s">
        <v>413</v>
      </c>
      <c r="D322" s="124" t="s">
        <v>114</v>
      </c>
      <c r="E322" s="125" t="s">
        <v>414</v>
      </c>
      <c r="F322" s="126" t="s">
        <v>415</v>
      </c>
      <c r="G322" s="127" t="s">
        <v>416</v>
      </c>
      <c r="H322" s="128">
        <v>10</v>
      </c>
      <c r="I322" s="129"/>
      <c r="J322" s="130">
        <f>ROUND(I322*H322,2)</f>
        <v>0</v>
      </c>
      <c r="K322" s="126" t="s">
        <v>443</v>
      </c>
      <c r="L322" s="30"/>
      <c r="M322" s="131" t="s">
        <v>1</v>
      </c>
      <c r="N322" s="132" t="s">
        <v>43</v>
      </c>
      <c r="P322" s="133">
        <f>O322*H322</f>
        <v>0</v>
      </c>
      <c r="Q322" s="133">
        <v>0</v>
      </c>
      <c r="R322" s="133">
        <f>Q322*H322</f>
        <v>0</v>
      </c>
      <c r="S322" s="133">
        <v>0</v>
      </c>
      <c r="T322" s="134">
        <f>S322*H322</f>
        <v>0</v>
      </c>
      <c r="AR322" s="135" t="s">
        <v>118</v>
      </c>
      <c r="AT322" s="135" t="s">
        <v>114</v>
      </c>
      <c r="AU322" s="135" t="s">
        <v>85</v>
      </c>
      <c r="AY322" s="15" t="s">
        <v>113</v>
      </c>
      <c r="BE322" s="136">
        <f>IF(N322="základní",J322,0)</f>
        <v>0</v>
      </c>
      <c r="BF322" s="136">
        <f>IF(N322="snížená",J322,0)</f>
        <v>0</v>
      </c>
      <c r="BG322" s="136">
        <f>IF(N322="zákl. přenesená",J322,0)</f>
        <v>0</v>
      </c>
      <c r="BH322" s="136">
        <f>IF(N322="sníž. přenesená",J322,0)</f>
        <v>0</v>
      </c>
      <c r="BI322" s="136">
        <f>IF(N322="nulová",J322,0)</f>
        <v>0</v>
      </c>
      <c r="BJ322" s="15" t="s">
        <v>85</v>
      </c>
      <c r="BK322" s="136">
        <f>ROUND(I322*H322,2)</f>
        <v>0</v>
      </c>
      <c r="BL322" s="15" t="s">
        <v>118</v>
      </c>
      <c r="BM322" s="135" t="s">
        <v>417</v>
      </c>
    </row>
    <row r="323" spans="2:65" s="1" customFormat="1" ht="24.2" customHeight="1">
      <c r="B323" s="30"/>
      <c r="C323" s="124" t="s">
        <v>418</v>
      </c>
      <c r="D323" s="124" t="s">
        <v>114</v>
      </c>
      <c r="E323" s="125" t="s">
        <v>419</v>
      </c>
      <c r="F323" s="126" t="s">
        <v>420</v>
      </c>
      <c r="G323" s="127" t="s">
        <v>421</v>
      </c>
      <c r="H323" s="128">
        <v>168</v>
      </c>
      <c r="I323" s="129"/>
      <c r="J323" s="130">
        <f>ROUND(I323*H323,2)</f>
        <v>0</v>
      </c>
      <c r="K323" s="126" t="s">
        <v>443</v>
      </c>
      <c r="L323" s="30"/>
      <c r="M323" s="131" t="s">
        <v>1</v>
      </c>
      <c r="N323" s="132" t="s">
        <v>43</v>
      </c>
      <c r="P323" s="133">
        <f>O323*H323</f>
        <v>0</v>
      </c>
      <c r="Q323" s="133">
        <v>0</v>
      </c>
      <c r="R323" s="133">
        <f>Q323*H323</f>
        <v>0</v>
      </c>
      <c r="S323" s="133">
        <v>0</v>
      </c>
      <c r="T323" s="134">
        <f>S323*H323</f>
        <v>0</v>
      </c>
      <c r="AR323" s="135" t="s">
        <v>118</v>
      </c>
      <c r="AT323" s="135" t="s">
        <v>114</v>
      </c>
      <c r="AU323" s="135" t="s">
        <v>85</v>
      </c>
      <c r="AY323" s="15" t="s">
        <v>113</v>
      </c>
      <c r="BE323" s="136">
        <f>IF(N323="základní",J323,0)</f>
        <v>0</v>
      </c>
      <c r="BF323" s="136">
        <f>IF(N323="snížená",J323,0)</f>
        <v>0</v>
      </c>
      <c r="BG323" s="136">
        <f>IF(N323="zákl. přenesená",J323,0)</f>
        <v>0</v>
      </c>
      <c r="BH323" s="136">
        <f>IF(N323="sníž. přenesená",J323,0)</f>
        <v>0</v>
      </c>
      <c r="BI323" s="136">
        <f>IF(N323="nulová",J323,0)</f>
        <v>0</v>
      </c>
      <c r="BJ323" s="15" t="s">
        <v>85</v>
      </c>
      <c r="BK323" s="136">
        <f>ROUND(I323*H323,2)</f>
        <v>0</v>
      </c>
      <c r="BL323" s="15" t="s">
        <v>118</v>
      </c>
      <c r="BM323" s="135" t="s">
        <v>422</v>
      </c>
    </row>
    <row r="324" spans="2:65" s="12" customFormat="1">
      <c r="B324" s="141"/>
      <c r="D324" s="137"/>
      <c r="E324" s="142"/>
      <c r="F324" s="143"/>
      <c r="H324" s="144"/>
      <c r="I324" s="145"/>
      <c r="L324" s="141"/>
      <c r="M324" s="146"/>
      <c r="T324" s="147"/>
      <c r="AT324" s="142" t="s">
        <v>122</v>
      </c>
      <c r="AU324" s="142" t="s">
        <v>85</v>
      </c>
      <c r="AV324" s="12" t="s">
        <v>87</v>
      </c>
      <c r="AW324" s="12" t="s">
        <v>34</v>
      </c>
      <c r="AX324" s="12" t="s">
        <v>85</v>
      </c>
      <c r="AY324" s="142" t="s">
        <v>113</v>
      </c>
    </row>
    <row r="325" spans="2:65" s="11" customFormat="1" ht="25.9" customHeight="1">
      <c r="B325" s="114"/>
      <c r="D325" s="115" t="s">
        <v>77</v>
      </c>
      <c r="E325" s="116" t="s">
        <v>423</v>
      </c>
      <c r="F325" s="116" t="s">
        <v>424</v>
      </c>
      <c r="I325" s="117"/>
      <c r="J325" s="118">
        <f>BK325</f>
        <v>0</v>
      </c>
      <c r="L325" s="114"/>
      <c r="M325" s="119"/>
      <c r="P325" s="120">
        <f>SUM(P326:P329)</f>
        <v>0</v>
      </c>
      <c r="R325" s="120">
        <f>SUM(R326:R329)</f>
        <v>0</v>
      </c>
      <c r="T325" s="121">
        <f>SUM(T326:T329)</f>
        <v>0</v>
      </c>
      <c r="AR325" s="115" t="s">
        <v>85</v>
      </c>
      <c r="AT325" s="122" t="s">
        <v>77</v>
      </c>
      <c r="AU325" s="122" t="s">
        <v>78</v>
      </c>
      <c r="AY325" s="115" t="s">
        <v>113</v>
      </c>
      <c r="BK325" s="123">
        <f>SUM(BK326:BK329)</f>
        <v>0</v>
      </c>
    </row>
    <row r="326" spans="2:65" s="1" customFormat="1" ht="16.5" customHeight="1">
      <c r="B326" s="30"/>
      <c r="C326" s="124" t="s">
        <v>425</v>
      </c>
      <c r="D326" s="124" t="s">
        <v>114</v>
      </c>
      <c r="E326" s="125" t="s">
        <v>426</v>
      </c>
      <c r="F326" s="126" t="s">
        <v>424</v>
      </c>
      <c r="G326" s="127" t="s">
        <v>427</v>
      </c>
      <c r="H326" s="128">
        <v>2</v>
      </c>
      <c r="I326" s="129"/>
      <c r="J326" s="130">
        <f>ROUND(I326*H326,2)</f>
        <v>0</v>
      </c>
      <c r="K326" s="126" t="s">
        <v>443</v>
      </c>
      <c r="L326" s="30"/>
      <c r="M326" s="131" t="s">
        <v>1</v>
      </c>
      <c r="N326" s="132" t="s">
        <v>43</v>
      </c>
      <c r="P326" s="133">
        <f>O326*H326</f>
        <v>0</v>
      </c>
      <c r="Q326" s="133">
        <v>0</v>
      </c>
      <c r="R326" s="133">
        <f>Q326*H326</f>
        <v>0</v>
      </c>
      <c r="S326" s="133">
        <v>0</v>
      </c>
      <c r="T326" s="134">
        <f>S326*H326</f>
        <v>0</v>
      </c>
      <c r="AR326" s="135" t="s">
        <v>118</v>
      </c>
      <c r="AT326" s="135" t="s">
        <v>114</v>
      </c>
      <c r="AU326" s="135" t="s">
        <v>85</v>
      </c>
      <c r="AY326" s="15" t="s">
        <v>113</v>
      </c>
      <c r="BE326" s="136">
        <f>IF(N326="základní",J326,0)</f>
        <v>0</v>
      </c>
      <c r="BF326" s="136">
        <f>IF(N326="snížená",J326,0)</f>
        <v>0</v>
      </c>
      <c r="BG326" s="136">
        <f>IF(N326="zákl. přenesená",J326,0)</f>
        <v>0</v>
      </c>
      <c r="BH326" s="136">
        <f>IF(N326="sníž. přenesená",J326,0)</f>
        <v>0</v>
      </c>
      <c r="BI326" s="136">
        <f>IF(N326="nulová",J326,0)</f>
        <v>0</v>
      </c>
      <c r="BJ326" s="15" t="s">
        <v>85</v>
      </c>
      <c r="BK326" s="136">
        <f>ROUND(I326*H326,2)</f>
        <v>0</v>
      </c>
      <c r="BL326" s="15" t="s">
        <v>118</v>
      </c>
      <c r="BM326" s="135" t="s">
        <v>428</v>
      </c>
    </row>
    <row r="327" spans="2:65" s="1" customFormat="1" ht="24.2" customHeight="1">
      <c r="B327" s="30"/>
      <c r="C327" s="124" t="s">
        <v>429</v>
      </c>
      <c r="D327" s="124" t="s">
        <v>114</v>
      </c>
      <c r="E327" s="125" t="s">
        <v>430</v>
      </c>
      <c r="F327" s="126" t="s">
        <v>431</v>
      </c>
      <c r="G327" s="127" t="s">
        <v>269</v>
      </c>
      <c r="H327" s="128">
        <v>10000</v>
      </c>
      <c r="I327" s="129"/>
      <c r="J327" s="130">
        <f>ROUND(I327*H327,2)</f>
        <v>0</v>
      </c>
      <c r="K327" s="126" t="s">
        <v>443</v>
      </c>
      <c r="L327" s="30"/>
      <c r="M327" s="131" t="s">
        <v>1</v>
      </c>
      <c r="N327" s="132" t="s">
        <v>43</v>
      </c>
      <c r="P327" s="133">
        <f>O327*H327</f>
        <v>0</v>
      </c>
      <c r="Q327" s="133">
        <v>0</v>
      </c>
      <c r="R327" s="133">
        <f>Q327*H327</f>
        <v>0</v>
      </c>
      <c r="S327" s="133">
        <v>0</v>
      </c>
      <c r="T327" s="134">
        <f>S327*H327</f>
        <v>0</v>
      </c>
      <c r="AR327" s="135" t="s">
        <v>118</v>
      </c>
      <c r="AT327" s="135" t="s">
        <v>114</v>
      </c>
      <c r="AU327" s="135" t="s">
        <v>85</v>
      </c>
      <c r="AY327" s="15" t="s">
        <v>113</v>
      </c>
      <c r="BE327" s="136">
        <f>IF(N327="základní",J327,0)</f>
        <v>0</v>
      </c>
      <c r="BF327" s="136">
        <f>IF(N327="snížená",J327,0)</f>
        <v>0</v>
      </c>
      <c r="BG327" s="136">
        <f>IF(N327="zákl. přenesená",J327,0)</f>
        <v>0</v>
      </c>
      <c r="BH327" s="136">
        <f>IF(N327="sníž. přenesená",J327,0)</f>
        <v>0</v>
      </c>
      <c r="BI327" s="136">
        <f>IF(N327="nulová",J327,0)</f>
        <v>0</v>
      </c>
      <c r="BJ327" s="15" t="s">
        <v>85</v>
      </c>
      <c r="BK327" s="136">
        <f>ROUND(I327*H327,2)</f>
        <v>0</v>
      </c>
      <c r="BL327" s="15" t="s">
        <v>118</v>
      </c>
      <c r="BM327" s="135" t="s">
        <v>432</v>
      </c>
    </row>
    <row r="328" spans="2:65" s="1" customFormat="1" ht="24.2" customHeight="1">
      <c r="B328" s="30"/>
      <c r="C328" s="124" t="s">
        <v>433</v>
      </c>
      <c r="D328" s="124" t="s">
        <v>114</v>
      </c>
      <c r="E328" s="125" t="s">
        <v>434</v>
      </c>
      <c r="F328" s="126" t="s">
        <v>435</v>
      </c>
      <c r="G328" s="127" t="s">
        <v>427</v>
      </c>
      <c r="H328" s="128">
        <v>20</v>
      </c>
      <c r="I328" s="129"/>
      <c r="J328" s="130">
        <f>ROUND(I328*H328,2)</f>
        <v>0</v>
      </c>
      <c r="K328" s="126" t="s">
        <v>443</v>
      </c>
      <c r="L328" s="30"/>
      <c r="M328" s="131" t="s">
        <v>1</v>
      </c>
      <c r="N328" s="132" t="s">
        <v>43</v>
      </c>
      <c r="P328" s="133">
        <f>O328*H328</f>
        <v>0</v>
      </c>
      <c r="Q328" s="133">
        <v>0</v>
      </c>
      <c r="R328" s="133">
        <f>Q328*H328</f>
        <v>0</v>
      </c>
      <c r="S328" s="133">
        <v>0</v>
      </c>
      <c r="T328" s="134">
        <f>S328*H328</f>
        <v>0</v>
      </c>
      <c r="AR328" s="135" t="s">
        <v>118</v>
      </c>
      <c r="AT328" s="135" t="s">
        <v>114</v>
      </c>
      <c r="AU328" s="135" t="s">
        <v>85</v>
      </c>
      <c r="AY328" s="15" t="s">
        <v>113</v>
      </c>
      <c r="BE328" s="136">
        <f>IF(N328="základní",J328,0)</f>
        <v>0</v>
      </c>
      <c r="BF328" s="136">
        <f>IF(N328="snížená",J328,0)</f>
        <v>0</v>
      </c>
      <c r="BG328" s="136">
        <f>IF(N328="zákl. přenesená",J328,0)</f>
        <v>0</v>
      </c>
      <c r="BH328" s="136">
        <f>IF(N328="sníž. přenesená",J328,0)</f>
        <v>0</v>
      </c>
      <c r="BI328" s="136">
        <f>IF(N328="nulová",J328,0)</f>
        <v>0</v>
      </c>
      <c r="BJ328" s="15" t="s">
        <v>85</v>
      </c>
      <c r="BK328" s="136">
        <f>ROUND(I328*H328,2)</f>
        <v>0</v>
      </c>
      <c r="BL328" s="15" t="s">
        <v>118</v>
      </c>
      <c r="BM328" s="135" t="s">
        <v>436</v>
      </c>
    </row>
    <row r="329" spans="2:65" s="1" customFormat="1" ht="78">
      <c r="B329" s="30"/>
      <c r="D329" s="137" t="s">
        <v>120</v>
      </c>
      <c r="F329" s="138" t="s">
        <v>444</v>
      </c>
      <c r="I329" s="139"/>
      <c r="L329" s="30"/>
      <c r="M329" s="167"/>
      <c r="N329" s="168"/>
      <c r="O329" s="168"/>
      <c r="P329" s="168"/>
      <c r="Q329" s="168"/>
      <c r="R329" s="168"/>
      <c r="S329" s="168"/>
      <c r="T329" s="169"/>
      <c r="AT329" s="15" t="s">
        <v>120</v>
      </c>
      <c r="AU329" s="15" t="s">
        <v>85</v>
      </c>
    </row>
    <row r="330" spans="2:65" s="1" customFormat="1" ht="6.95" customHeight="1">
      <c r="B330" s="42"/>
      <c r="C330" s="43"/>
      <c r="D330" s="43"/>
      <c r="E330" s="43"/>
      <c r="F330" s="43"/>
      <c r="G330" s="43"/>
      <c r="H330" s="43"/>
      <c r="I330" s="43"/>
      <c r="J330" s="43"/>
      <c r="K330" s="43"/>
      <c r="L330" s="30"/>
    </row>
  </sheetData>
  <sheetProtection algorithmName="SHA-512" hashValue="cCWcJq5DsW282bUcpDW4Jp/zjB/y9DruIJVH53ICOSmk3wFpJ0OA3QvV55YYC8qB5alsyu3Dp9T11Lo1K07pGw==" saltValue="uvJr8LULLwZ6aXhc4ZaQsw==" spinCount="100000" sheet="1" objects="1" scenarios="1" formatColumns="0" formatRows="0" autoFilter="0"/>
  <autoFilter ref="C123:K329" xr:uid="{00000000-0009-0000-0000-000001000000}"/>
  <mergeCells count="9">
    <mergeCell ref="E87:H87"/>
    <mergeCell ref="E116:H116"/>
    <mergeCell ref="L2:V2"/>
    <mergeCell ref="E7:J7"/>
    <mergeCell ref="E85:J85"/>
    <mergeCell ref="E114:I114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Pravidelný servi...</vt:lpstr>
      <vt:lpstr>'OR_PHA - Pravidelný servi...'!Názvy_tisku</vt:lpstr>
      <vt:lpstr>'Rekapitulace stavby'!Názvy_tisku</vt:lpstr>
      <vt:lpstr>'OR_PHA - Pravidelný servi...'!Oblast_tisku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2025-06-03T09:29:52Z</cp:lastPrinted>
  <dcterms:created xsi:type="dcterms:W3CDTF">2025-06-03T08:52:39Z</dcterms:created>
  <dcterms:modified xsi:type="dcterms:W3CDTF">2025-06-03T09:56:48Z</dcterms:modified>
</cp:coreProperties>
</file>